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2902" documentId="8_{F8FED6FB-2914-401E-8B88-3BBBE2E5E80A}" xr6:coauthVersionLast="47" xr6:coauthVersionMax="47" xr10:uidLastSave="{A990458F-65E7-4815-A2E5-7B91E019B47E}"/>
  <workbookProtection workbookAlgorithmName="SHA-512" workbookHashValue="JWJFFIYy6IeIFoejpD8ZkRWqEJ5aggukaSOTW9va7WDbYFf5+3wO65GCZTlTLu9/YqY7OBKQziMqAeuVShzXKw==" workbookSaltValue="qLBxugAL3v6KihPzxz8rrQ==" workbookSpinCount="100000" lockStructure="1"/>
  <bookViews>
    <workbookView xWindow="-11865" yWindow="-21720" windowWidth="51840" windowHeight="21240" tabRatio="877" firstSheet="2" activeTab="2" xr2:uid="{00000000-000D-0000-FFFF-FFFF00000000}"/>
  </bookViews>
  <sheets>
    <sheet name="Qualitative assessment" sheetId="9" state="hidden" r:id="rId1"/>
    <sheet name="Financial KPIs" sheetId="8" state="hidden" r:id="rId2"/>
    <sheet name="Financial information" sheetId="3" r:id="rId3"/>
    <sheet name="Data validation" sheetId="4" state="hidden" r:id="rId4"/>
  </sheets>
  <calcPr calcId="191029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5" i="3" l="1"/>
  <c r="D6" i="8"/>
  <c r="B33" i="3"/>
  <c r="B36" i="3" s="1"/>
  <c r="B37" i="3" s="1"/>
  <c r="B38" i="3" s="1"/>
  <c r="B41" i="3" s="1"/>
  <c r="B42" i="3" s="1"/>
  <c r="B43" i="3" s="1"/>
  <c r="B48" i="3" s="1"/>
  <c r="B49" i="3" s="1"/>
  <c r="B50" i="3" s="1"/>
  <c r="B51" i="3" s="1"/>
  <c r="B52" i="3" s="1"/>
  <c r="B53" i="3" s="1"/>
  <c r="B59" i="3" s="1"/>
  <c r="B60" i="3" s="1"/>
  <c r="B61" i="3" s="1"/>
  <c r="B62" i="3" s="1"/>
  <c r="B65" i="3" s="1"/>
  <c r="B66" i="3" s="1"/>
  <c r="B69" i="3" s="1"/>
  <c r="B73" i="3" s="1"/>
  <c r="B74" i="3" s="1"/>
  <c r="B75" i="3" s="1"/>
  <c r="B76" i="3" s="1"/>
  <c r="B82" i="3" s="1"/>
  <c r="B83" i="3" s="1"/>
  <c r="B84" i="3" s="1"/>
  <c r="B85" i="3" s="1"/>
  <c r="B88" i="3" s="1"/>
  <c r="B89" i="3" s="1"/>
  <c r="B90" i="3" s="1"/>
  <c r="B91" i="3" s="1"/>
  <c r="B95" i="3" s="1"/>
  <c r="B96" i="3" s="1"/>
  <c r="B97" i="3" s="1"/>
  <c r="B98" i="3" s="1"/>
  <c r="B106" i="3" s="1"/>
  <c r="B107" i="3" s="1"/>
  <c r="B108" i="3" s="1"/>
  <c r="B109" i="3" s="1"/>
  <c r="B113" i="3" s="1"/>
  <c r="B114" i="3" s="1"/>
  <c r="B115" i="3" s="1"/>
  <c r="B119" i="3" s="1"/>
  <c r="B124" i="3" s="1"/>
  <c r="B125" i="3" s="1"/>
  <c r="B128" i="3" s="1"/>
  <c r="B129" i="3" s="1"/>
  <c r="B132" i="3" s="1"/>
  <c r="B136" i="3" s="1"/>
  <c r="B137" i="3" s="1"/>
  <c r="B138" i="3" s="1"/>
  <c r="B141" i="3" s="1"/>
  <c r="B145" i="3" s="1"/>
  <c r="B146" i="3" s="1"/>
  <c r="B147" i="3" s="1"/>
  <c r="B148" i="3" s="1"/>
  <c r="B149" i="3" s="1"/>
  <c r="B150" i="3" s="1"/>
  <c r="B151" i="3" s="1"/>
  <c r="B152" i="3" s="1"/>
  <c r="B27" i="3"/>
  <c r="B28" i="3" s="1"/>
  <c r="B29" i="3" s="1"/>
  <c r="B30" i="3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F6" i="8"/>
  <c r="G6" i="8"/>
  <c r="D7" i="8"/>
  <c r="L6" i="8"/>
  <c r="K6" i="8"/>
  <c r="J6" i="8"/>
  <c r="I6" i="8"/>
  <c r="H6" i="8"/>
  <c r="E6" i="8"/>
  <c r="D95" i="3"/>
  <c r="E114" i="3"/>
  <c r="F114" i="3"/>
  <c r="G114" i="3"/>
  <c r="I114" i="3"/>
  <c r="J114" i="3"/>
  <c r="K114" i="3"/>
  <c r="L114" i="3"/>
  <c r="M114" i="3"/>
  <c r="N114" i="3"/>
  <c r="D114" i="3"/>
  <c r="D132" i="3"/>
  <c r="E62" i="3"/>
  <c r="F62" i="3"/>
  <c r="G62" i="3"/>
  <c r="H62" i="3"/>
  <c r="I62" i="3"/>
  <c r="J62" i="3"/>
  <c r="K62" i="3"/>
  <c r="L62" i="3"/>
  <c r="M62" i="3"/>
  <c r="N62" i="3"/>
  <c r="D62" i="3"/>
  <c r="E132" i="3"/>
  <c r="F132" i="3"/>
  <c r="G132" i="3"/>
  <c r="I132" i="3"/>
  <c r="J132" i="3"/>
  <c r="K132" i="3"/>
  <c r="L132" i="3"/>
  <c r="M132" i="3"/>
  <c r="N132" i="3"/>
  <c r="D85" i="3"/>
  <c r="N23" i="3"/>
  <c r="L8" i="8" s="1"/>
  <c r="M23" i="3"/>
  <c r="L23" i="3"/>
  <c r="J8" i="8" s="1"/>
  <c r="K23" i="3"/>
  <c r="I8" i="8" s="1"/>
  <c r="J23" i="3"/>
  <c r="J30" i="3" s="1"/>
  <c r="I23" i="3"/>
  <c r="G8" i="8" s="1"/>
  <c r="G23" i="3"/>
  <c r="G30" i="3" s="1"/>
  <c r="G105" i="3" s="1"/>
  <c r="F23" i="3"/>
  <c r="E23" i="3"/>
  <c r="E30" i="3" s="1"/>
  <c r="E105" i="3" s="1"/>
  <c r="D23" i="3"/>
  <c r="D30" i="3" s="1"/>
  <c r="D105" i="3" s="1"/>
  <c r="N66" i="3"/>
  <c r="M66" i="3"/>
  <c r="L66" i="3"/>
  <c r="K66" i="3"/>
  <c r="J66" i="3"/>
  <c r="I66" i="3"/>
  <c r="H66" i="3"/>
  <c r="G66" i="3"/>
  <c r="F66" i="3"/>
  <c r="E66" i="3"/>
  <c r="D66" i="3"/>
  <c r="N89" i="3"/>
  <c r="M89" i="3"/>
  <c r="L89" i="3"/>
  <c r="K89" i="3"/>
  <c r="J89" i="3"/>
  <c r="I89" i="3"/>
  <c r="H89" i="3"/>
  <c r="G89" i="3"/>
  <c r="F89" i="3"/>
  <c r="E89" i="3"/>
  <c r="D89" i="3"/>
  <c r="N85" i="3"/>
  <c r="M85" i="3"/>
  <c r="L85" i="3"/>
  <c r="K85" i="3"/>
  <c r="J85" i="3"/>
  <c r="I85" i="3"/>
  <c r="H85" i="3"/>
  <c r="G85" i="3"/>
  <c r="F85" i="3"/>
  <c r="E85" i="3"/>
  <c r="D76" i="3"/>
  <c r="E76" i="3"/>
  <c r="E97" i="3"/>
  <c r="E25" i="8" s="1"/>
  <c r="F97" i="3"/>
  <c r="F25" i="8" s="1"/>
  <c r="G97" i="3"/>
  <c r="I97" i="3"/>
  <c r="G25" i="8" s="1"/>
  <c r="J97" i="3"/>
  <c r="H25" i="8" s="1"/>
  <c r="K97" i="3"/>
  <c r="I25" i="8" s="1"/>
  <c r="L97" i="3"/>
  <c r="J25" i="8" s="1"/>
  <c r="M97" i="3"/>
  <c r="K25" i="8" s="1"/>
  <c r="N97" i="3"/>
  <c r="L25" i="8" s="1"/>
  <c r="D97" i="3"/>
  <c r="D25" i="8" s="1"/>
  <c r="D98" i="3"/>
  <c r="D26" i="8" s="1"/>
  <c r="E98" i="3"/>
  <c r="E26" i="8" s="1"/>
  <c r="F98" i="3"/>
  <c r="F26" i="8" s="1"/>
  <c r="G98" i="3"/>
  <c r="I98" i="3"/>
  <c r="G26" i="8" s="1"/>
  <c r="J98" i="3"/>
  <c r="H26" i="8" s="1"/>
  <c r="K98" i="3"/>
  <c r="I26" i="8" s="1"/>
  <c r="L98" i="3"/>
  <c r="J26" i="8" s="1"/>
  <c r="M98" i="3"/>
  <c r="K26" i="8" s="1"/>
  <c r="N98" i="3"/>
  <c r="L26" i="8" s="1"/>
  <c r="E53" i="3"/>
  <c r="F53" i="3"/>
  <c r="F21" i="8" s="1"/>
  <c r="G53" i="3"/>
  <c r="I53" i="3"/>
  <c r="J53" i="3"/>
  <c r="K53" i="3"/>
  <c r="L53" i="3"/>
  <c r="M53" i="3"/>
  <c r="N53" i="3"/>
  <c r="D53" i="3"/>
  <c r="E95" i="3"/>
  <c r="F95" i="3"/>
  <c r="G95" i="3"/>
  <c r="I95" i="3"/>
  <c r="J95" i="3"/>
  <c r="K95" i="3"/>
  <c r="L95" i="3"/>
  <c r="M95" i="3"/>
  <c r="N95" i="3"/>
  <c r="F47" i="3"/>
  <c r="G47" i="3"/>
  <c r="J47" i="3"/>
  <c r="K47" i="3"/>
  <c r="L47" i="3"/>
  <c r="M47" i="3"/>
  <c r="K7" i="8" s="1"/>
  <c r="N47" i="3"/>
  <c r="E47" i="3"/>
  <c r="H13" i="3"/>
  <c r="H129" i="3" s="1"/>
  <c r="F76" i="3"/>
  <c r="H105" i="3" l="1"/>
  <c r="D8" i="8"/>
  <c r="N30" i="3"/>
  <c r="E21" i="8"/>
  <c r="F7" i="8"/>
  <c r="J14" i="8"/>
  <c r="M30" i="3"/>
  <c r="J21" i="8"/>
  <c r="K30" i="3"/>
  <c r="I30" i="3"/>
  <c r="E7" i="8"/>
  <c r="G21" i="8"/>
  <c r="L7" i="8"/>
  <c r="D10" i="8"/>
  <c r="K21" i="8"/>
  <c r="F8" i="8"/>
  <c r="F30" i="3"/>
  <c r="D14" i="8"/>
  <c r="E10" i="8"/>
  <c r="J7" i="8"/>
  <c r="H21" i="8"/>
  <c r="H14" i="8"/>
  <c r="H10" i="8"/>
  <c r="K8" i="8"/>
  <c r="H8" i="8"/>
  <c r="I14" i="8"/>
  <c r="D21" i="8"/>
  <c r="H25" i="3"/>
  <c r="K14" i="8"/>
  <c r="L30" i="3"/>
  <c r="E8" i="8"/>
  <c r="L14" i="8"/>
  <c r="I21" i="8"/>
  <c r="H7" i="8"/>
  <c r="I7" i="8"/>
  <c r="E14" i="8"/>
  <c r="L21" i="8"/>
  <c r="G14" i="8"/>
  <c r="F14" i="8"/>
  <c r="E33" i="3"/>
  <c r="J33" i="3"/>
  <c r="G33" i="3"/>
  <c r="G38" i="3" s="1"/>
  <c r="G43" i="3" s="1"/>
  <c r="D33" i="3"/>
  <c r="D96" i="3"/>
  <c r="H136" i="3"/>
  <c r="H131" i="3"/>
  <c r="E109" i="3"/>
  <c r="H137" i="3"/>
  <c r="H113" i="3"/>
  <c r="H108" i="3"/>
  <c r="H22" i="3"/>
  <c r="G19" i="3"/>
  <c r="D109" i="3"/>
  <c r="H107" i="3"/>
  <c r="J109" i="3"/>
  <c r="H106" i="3"/>
  <c r="H90" i="3"/>
  <c r="J90" i="3"/>
  <c r="H27" i="3"/>
  <c r="H28" i="3"/>
  <c r="H29" i="3"/>
  <c r="D90" i="3"/>
  <c r="H37" i="3"/>
  <c r="F90" i="3"/>
  <c r="F91" i="3" s="1"/>
  <c r="F94" i="3" s="1"/>
  <c r="H41" i="3"/>
  <c r="K90" i="3"/>
  <c r="E90" i="3"/>
  <c r="M90" i="3"/>
  <c r="N90" i="3"/>
  <c r="H121" i="3"/>
  <c r="G90" i="3"/>
  <c r="I90" i="3"/>
  <c r="L90" i="3"/>
  <c r="G76" i="3"/>
  <c r="G56" i="3"/>
  <c r="G102" i="3"/>
  <c r="G144" i="3"/>
  <c r="G48" i="3"/>
  <c r="H135" i="3"/>
  <c r="H118" i="3"/>
  <c r="H124" i="3"/>
  <c r="H125" i="3"/>
  <c r="H127" i="3"/>
  <c r="H123" i="3"/>
  <c r="H32" i="3"/>
  <c r="H35" i="3"/>
  <c r="H36" i="3"/>
  <c r="H128" i="3"/>
  <c r="H40" i="3"/>
  <c r="H42" i="3"/>
  <c r="H112" i="3"/>
  <c r="G69" i="3"/>
  <c r="M33" i="3" l="1"/>
  <c r="M105" i="3"/>
  <c r="L105" i="3"/>
  <c r="L109" i="3" s="1"/>
  <c r="I33" i="3"/>
  <c r="I105" i="3"/>
  <c r="I109" i="3" s="1"/>
  <c r="G16" i="8" s="1"/>
  <c r="F33" i="3"/>
  <c r="F105" i="3"/>
  <c r="F109" i="3" s="1"/>
  <c r="F16" i="8" s="1"/>
  <c r="I10" i="8"/>
  <c r="K105" i="3"/>
  <c r="L10" i="8"/>
  <c r="N105" i="3"/>
  <c r="M109" i="3"/>
  <c r="M148" i="3" s="1"/>
  <c r="N109" i="3"/>
  <c r="N150" i="3" s="1"/>
  <c r="N33" i="3"/>
  <c r="H114" i="3"/>
  <c r="L33" i="3"/>
  <c r="K109" i="3"/>
  <c r="K138" i="3" s="1"/>
  <c r="K33" i="3"/>
  <c r="K10" i="8"/>
  <c r="G10" i="8"/>
  <c r="H16" i="8"/>
  <c r="F23" i="8"/>
  <c r="E16" i="8"/>
  <c r="F10" i="8"/>
  <c r="D16" i="8"/>
  <c r="J10" i="8"/>
  <c r="D22" i="8"/>
  <c r="E150" i="3"/>
  <c r="J115" i="3"/>
  <c r="J150" i="3"/>
  <c r="D145" i="3"/>
  <c r="D150" i="3"/>
  <c r="H132" i="3"/>
  <c r="D138" i="3"/>
  <c r="E115" i="3"/>
  <c r="E138" i="3"/>
  <c r="J138" i="3"/>
  <c r="D115" i="3"/>
  <c r="E148" i="3"/>
  <c r="D148" i="3"/>
  <c r="J148" i="3"/>
  <c r="J145" i="3"/>
  <c r="E145" i="3"/>
  <c r="H109" i="3"/>
  <c r="G109" i="3"/>
  <c r="G150" i="3" s="1"/>
  <c r="G91" i="3"/>
  <c r="G94" i="3" s="1"/>
  <c r="H53" i="3"/>
  <c r="H23" i="3"/>
  <c r="H30" i="3" s="1"/>
  <c r="G96" i="3"/>
  <c r="H76" i="3"/>
  <c r="H91" i="3" s="1"/>
  <c r="H94" i="3" s="1"/>
  <c r="I76" i="3"/>
  <c r="G49" i="3"/>
  <c r="G147" i="3"/>
  <c r="G50" i="3"/>
  <c r="G51" i="3"/>
  <c r="I47" i="3"/>
  <c r="H47" i="3"/>
  <c r="L145" i="3" l="1"/>
  <c r="J16" i="8"/>
  <c r="L148" i="3"/>
  <c r="L115" i="3"/>
  <c r="L150" i="3"/>
  <c r="J17" i="8" s="1"/>
  <c r="L138" i="3"/>
  <c r="N115" i="3"/>
  <c r="L18" i="8" s="1"/>
  <c r="N148" i="3"/>
  <c r="I150" i="3"/>
  <c r="G17" i="8" s="1"/>
  <c r="I138" i="3"/>
  <c r="I145" i="3"/>
  <c r="I115" i="3"/>
  <c r="G18" i="8" s="1"/>
  <c r="I148" i="3"/>
  <c r="L16" i="8"/>
  <c r="N138" i="3"/>
  <c r="N145" i="3"/>
  <c r="M138" i="3"/>
  <c r="F115" i="3"/>
  <c r="F18" i="8" s="1"/>
  <c r="M145" i="3"/>
  <c r="F150" i="3"/>
  <c r="M115" i="3"/>
  <c r="M151" i="3" s="1"/>
  <c r="M150" i="3"/>
  <c r="K17" i="8" s="1"/>
  <c r="K115" i="3"/>
  <c r="I18" i="8" s="1"/>
  <c r="K16" i="8"/>
  <c r="F148" i="3"/>
  <c r="I16" i="8"/>
  <c r="F138" i="3"/>
  <c r="K150" i="3"/>
  <c r="I17" i="8" s="1"/>
  <c r="F145" i="3"/>
  <c r="K148" i="3"/>
  <c r="K145" i="3"/>
  <c r="G7" i="8"/>
  <c r="H33" i="3"/>
  <c r="L17" i="8"/>
  <c r="F17" i="8"/>
  <c r="D18" i="8"/>
  <c r="J18" i="8"/>
  <c r="D17" i="8"/>
  <c r="H17" i="8"/>
  <c r="E17" i="8"/>
  <c r="E18" i="8"/>
  <c r="H18" i="8"/>
  <c r="J151" i="3"/>
  <c r="L151" i="3"/>
  <c r="E151" i="3"/>
  <c r="E146" i="3"/>
  <c r="E24" i="8" s="1"/>
  <c r="H138" i="3"/>
  <c r="H150" i="3"/>
  <c r="D152" i="3"/>
  <c r="D151" i="3"/>
  <c r="H115" i="3"/>
  <c r="H151" i="3" s="1"/>
  <c r="G115" i="3"/>
  <c r="G151" i="3" s="1"/>
  <c r="G138" i="3"/>
  <c r="E149" i="3"/>
  <c r="E152" i="3"/>
  <c r="G148" i="3"/>
  <c r="G145" i="3"/>
  <c r="G93" i="3"/>
  <c r="J76" i="3"/>
  <c r="G52" i="3"/>
  <c r="H145" i="3"/>
  <c r="H148" i="3"/>
  <c r="H48" i="3"/>
  <c r="N151" i="3" l="1"/>
  <c r="L19" i="8" s="1"/>
  <c r="K18" i="8"/>
  <c r="F146" i="3"/>
  <c r="F24" i="8" s="1"/>
  <c r="F152" i="3"/>
  <c r="I151" i="3"/>
  <c r="G19" i="8" s="1"/>
  <c r="F151" i="3"/>
  <c r="F19" i="8" s="1"/>
  <c r="F149" i="3"/>
  <c r="K151" i="3"/>
  <c r="I19" i="8" s="1"/>
  <c r="K19" i="8"/>
  <c r="H19" i="8"/>
  <c r="E19" i="8"/>
  <c r="D19" i="8"/>
  <c r="J19" i="8"/>
  <c r="H146" i="3"/>
  <c r="K76" i="3"/>
  <c r="L48" i="3"/>
  <c r="L96" i="3"/>
  <c r="D48" i="3"/>
  <c r="K48" i="3"/>
  <c r="K96" i="3"/>
  <c r="N48" i="3"/>
  <c r="N96" i="3"/>
  <c r="E48" i="3"/>
  <c r="E96" i="3"/>
  <c r="F48" i="3"/>
  <c r="F96" i="3"/>
  <c r="I48" i="3"/>
  <c r="I96" i="3"/>
  <c r="M48" i="3"/>
  <c r="M96" i="3"/>
  <c r="J48" i="3"/>
  <c r="J96" i="3"/>
  <c r="N146" i="3"/>
  <c r="L24" i="8" s="1"/>
  <c r="N152" i="3"/>
  <c r="N149" i="3"/>
  <c r="H147" i="3"/>
  <c r="H144" i="3"/>
  <c r="I149" i="3"/>
  <c r="I146" i="3"/>
  <c r="G24" i="8" s="1"/>
  <c r="I152" i="3"/>
  <c r="J146" i="3"/>
  <c r="H24" i="8" s="1"/>
  <c r="J149" i="3"/>
  <c r="J152" i="3"/>
  <c r="M152" i="3"/>
  <c r="M146" i="3"/>
  <c r="K24" i="8" s="1"/>
  <c r="M149" i="3"/>
  <c r="K149" i="3"/>
  <c r="K146" i="3"/>
  <c r="I24" i="8" s="1"/>
  <c r="K152" i="3"/>
  <c r="L149" i="3"/>
  <c r="L146" i="3"/>
  <c r="J24" i="8" s="1"/>
  <c r="L152" i="3"/>
  <c r="H38" i="3"/>
  <c r="H43" i="3" s="1"/>
  <c r="H49" i="3"/>
  <c r="D91" i="3"/>
  <c r="D94" i="3" s="1"/>
  <c r="J91" i="3"/>
  <c r="J94" i="3" s="1"/>
  <c r="E91" i="3"/>
  <c r="E94" i="3" s="1"/>
  <c r="I91" i="3"/>
  <c r="I94" i="3" s="1"/>
  <c r="E69" i="3"/>
  <c r="F69" i="3"/>
  <c r="D69" i="3"/>
  <c r="F13" i="8" l="1"/>
  <c r="I22" i="8"/>
  <c r="J22" i="8"/>
  <c r="H23" i="8"/>
  <c r="H22" i="8"/>
  <c r="J9" i="8"/>
  <c r="E13" i="8"/>
  <c r="G9" i="8"/>
  <c r="G23" i="8"/>
  <c r="D9" i="8"/>
  <c r="E23" i="8"/>
  <c r="F9" i="8"/>
  <c r="E22" i="8"/>
  <c r="D23" i="8"/>
  <c r="H9" i="8"/>
  <c r="E9" i="8"/>
  <c r="G22" i="8"/>
  <c r="K22" i="8"/>
  <c r="L22" i="8"/>
  <c r="D13" i="8"/>
  <c r="K9" i="8"/>
  <c r="L9" i="8"/>
  <c r="I9" i="8"/>
  <c r="F22" i="8"/>
  <c r="F93" i="3"/>
  <c r="G152" i="3"/>
  <c r="G149" i="3"/>
  <c r="G146" i="3"/>
  <c r="H149" i="3"/>
  <c r="D149" i="3"/>
  <c r="D141" i="3"/>
  <c r="K91" i="3"/>
  <c r="K94" i="3" s="1"/>
  <c r="L76" i="3"/>
  <c r="L91" i="3" s="1"/>
  <c r="L94" i="3" s="1"/>
  <c r="D144" i="3"/>
  <c r="D147" i="3"/>
  <c r="N147" i="3"/>
  <c r="N144" i="3"/>
  <c r="L147" i="3"/>
  <c r="L144" i="3"/>
  <c r="K144" i="3"/>
  <c r="K147" i="3"/>
  <c r="E147" i="3"/>
  <c r="E144" i="3"/>
  <c r="J144" i="3"/>
  <c r="J147" i="3"/>
  <c r="M144" i="3"/>
  <c r="M147" i="3"/>
  <c r="F147" i="3"/>
  <c r="F144" i="3"/>
  <c r="I144" i="3"/>
  <c r="I147" i="3"/>
  <c r="K49" i="3"/>
  <c r="L49" i="3"/>
  <c r="J49" i="3"/>
  <c r="F49" i="3"/>
  <c r="M49" i="3"/>
  <c r="E38" i="3"/>
  <c r="E43" i="3" s="1"/>
  <c r="E49" i="3"/>
  <c r="D38" i="3"/>
  <c r="D49" i="3"/>
  <c r="H50" i="3"/>
  <c r="H51" i="3"/>
  <c r="N49" i="3"/>
  <c r="I38" i="3"/>
  <c r="I43" i="3" s="1"/>
  <c r="I49" i="3"/>
  <c r="E93" i="3"/>
  <c r="D93" i="3"/>
  <c r="L38" i="3"/>
  <c r="L43" i="3" s="1"/>
  <c r="M38" i="3"/>
  <c r="M43" i="3" s="1"/>
  <c r="J38" i="3"/>
  <c r="J43" i="3" s="1"/>
  <c r="F38" i="3"/>
  <c r="F43" i="3" s="1"/>
  <c r="K38" i="3"/>
  <c r="K43" i="3" s="1"/>
  <c r="H11" i="8" l="1"/>
  <c r="K11" i="8"/>
  <c r="L11" i="8"/>
  <c r="I23" i="8"/>
  <c r="F11" i="8"/>
  <c r="J11" i="8"/>
  <c r="D11" i="8"/>
  <c r="I11" i="8"/>
  <c r="E11" i="8"/>
  <c r="G11" i="8"/>
  <c r="J23" i="8"/>
  <c r="D146" i="3"/>
  <c r="D24" i="8" s="1"/>
  <c r="N50" i="3"/>
  <c r="N38" i="3"/>
  <c r="N43" i="3" s="1"/>
  <c r="E140" i="3"/>
  <c r="E141" i="3" s="1"/>
  <c r="E143" i="3" s="1"/>
  <c r="D143" i="3"/>
  <c r="N76" i="3"/>
  <c r="N91" i="3" s="1"/>
  <c r="N94" i="3" s="1"/>
  <c r="M76" i="3"/>
  <c r="M91" i="3" s="1"/>
  <c r="M94" i="3" s="1"/>
  <c r="K51" i="3"/>
  <c r="K50" i="3"/>
  <c r="F51" i="3"/>
  <c r="F50" i="3"/>
  <c r="M51" i="3"/>
  <c r="M50" i="3"/>
  <c r="I51" i="3"/>
  <c r="I50" i="3"/>
  <c r="E51" i="3"/>
  <c r="E50" i="3"/>
  <c r="L51" i="3"/>
  <c r="L50" i="3"/>
  <c r="H52" i="3"/>
  <c r="D51" i="3"/>
  <c r="D50" i="3"/>
  <c r="J51" i="3"/>
  <c r="J50" i="3"/>
  <c r="F52" i="3"/>
  <c r="K23" i="8" l="1"/>
  <c r="L23" i="8"/>
  <c r="N51" i="3"/>
  <c r="F140" i="3"/>
  <c r="F141" i="3" s="1"/>
  <c r="N52" i="3"/>
  <c r="I52" i="3"/>
  <c r="E52" i="3"/>
  <c r="K52" i="3"/>
  <c r="M52" i="3"/>
  <c r="L52" i="3"/>
  <c r="J52" i="3"/>
  <c r="G140" i="3" l="1"/>
  <c r="G141" i="3" s="1"/>
  <c r="I140" i="3" s="1"/>
  <c r="H140" i="3"/>
  <c r="H141" i="3" s="1"/>
  <c r="H68" i="3" s="1"/>
  <c r="H98" i="3" s="1"/>
  <c r="F143" i="3"/>
  <c r="I69" i="3"/>
  <c r="G13" i="8" l="1"/>
  <c r="I93" i="3"/>
  <c r="G143" i="3"/>
  <c r="H143" i="3"/>
  <c r="H95" i="3"/>
  <c r="H96" i="3" s="1"/>
  <c r="H97" i="3"/>
  <c r="H69" i="3"/>
  <c r="H93" i="3" s="1"/>
  <c r="I141" i="3"/>
  <c r="J140" i="3" s="1"/>
  <c r="J141" i="3" s="1"/>
  <c r="J69" i="3"/>
  <c r="H13" i="8" l="1"/>
  <c r="J93" i="3"/>
  <c r="H152" i="3"/>
  <c r="I143" i="3"/>
  <c r="K140" i="3"/>
  <c r="K141" i="3" s="1"/>
  <c r="L140" i="3" s="1"/>
  <c r="L141" i="3" s="1"/>
  <c r="M140" i="3" s="1"/>
  <c r="J143" i="3"/>
  <c r="K69" i="3"/>
  <c r="I13" i="8" l="1"/>
  <c r="K93" i="3"/>
  <c r="K143" i="3"/>
  <c r="M141" i="3"/>
  <c r="N140" i="3" s="1"/>
  <c r="L143" i="3"/>
  <c r="L69" i="3"/>
  <c r="J13" i="8" l="1"/>
  <c r="L93" i="3"/>
  <c r="N141" i="3"/>
  <c r="N143" i="3" s="1"/>
  <c r="M143" i="3"/>
  <c r="M69" i="3"/>
  <c r="K13" i="8" l="1"/>
  <c r="M93" i="3"/>
  <c r="N69" i="3"/>
  <c r="L13" i="8" l="1"/>
  <c r="N93" i="3"/>
  <c r="D43" i="3"/>
  <c r="D52" i="3" s="1"/>
</calcChain>
</file>

<file path=xl/sharedStrings.xml><?xml version="1.0" encoding="utf-8"?>
<sst xmlns="http://schemas.openxmlformats.org/spreadsheetml/2006/main" count="293" uniqueCount="218">
  <si>
    <t>COGS</t>
  </si>
  <si>
    <t>D&amp;A</t>
  </si>
  <si>
    <t>EBIT</t>
  </si>
  <si>
    <t>EBT</t>
  </si>
  <si>
    <t>Net income</t>
  </si>
  <si>
    <t>Cash at hand</t>
  </si>
  <si>
    <t>Total assets</t>
  </si>
  <si>
    <t>Equity</t>
  </si>
  <si>
    <t>Share capital</t>
  </si>
  <si>
    <t>Retained earnings</t>
  </si>
  <si>
    <t>Other</t>
  </si>
  <si>
    <t>Total Equity</t>
  </si>
  <si>
    <t>Capex</t>
  </si>
  <si>
    <t>EBITDA</t>
  </si>
  <si>
    <t>Nefco interest</t>
  </si>
  <si>
    <t>ACT</t>
  </si>
  <si>
    <t>EST</t>
  </si>
  <si>
    <t>2020
ACT</t>
  </si>
  <si>
    <t>EBITDA %</t>
  </si>
  <si>
    <t>EBIT %</t>
  </si>
  <si>
    <t>EBT %</t>
  </si>
  <si>
    <t>Balance sheet</t>
  </si>
  <si>
    <t>Tangible assets</t>
  </si>
  <si>
    <t>Intangible assets</t>
  </si>
  <si>
    <t>Inventories</t>
  </si>
  <si>
    <t>Short-term receivables</t>
  </si>
  <si>
    <t>Assets</t>
  </si>
  <si>
    <t>Liabilities</t>
  </si>
  <si>
    <t>Total loans</t>
  </si>
  <si>
    <t>Other short-term liab.</t>
  </si>
  <si>
    <t>Other long-term liab.</t>
  </si>
  <si>
    <t>Total Equity and liab.</t>
  </si>
  <si>
    <t>Equity ratio</t>
  </si>
  <si>
    <t>Net Debt</t>
  </si>
  <si>
    <t>Sales growth %</t>
  </si>
  <si>
    <t>Changes in NWC</t>
  </si>
  <si>
    <t>Tax</t>
  </si>
  <si>
    <t>Cash flow</t>
  </si>
  <si>
    <t>New loans other</t>
  </si>
  <si>
    <t>Repayments other</t>
  </si>
  <si>
    <t>New Loans Nefco</t>
  </si>
  <si>
    <t>Repayment Nefco</t>
  </si>
  <si>
    <t>Comment</t>
  </si>
  <si>
    <t>Free cash flow</t>
  </si>
  <si>
    <t>DSCR (Free cash flow)</t>
  </si>
  <si>
    <t>Long-term loans Nefco</t>
  </si>
  <si>
    <t>Short-term loans Nefco</t>
  </si>
  <si>
    <t>DSCR (Operating CF)</t>
  </si>
  <si>
    <t>Income statement</t>
  </si>
  <si>
    <t>Original currency</t>
  </si>
  <si>
    <t>Financing Cash Flow</t>
  </si>
  <si>
    <t>Investing Cash Flow</t>
  </si>
  <si>
    <t>Operating Cash Flow</t>
  </si>
  <si>
    <t>updated:</t>
  </si>
  <si>
    <t>Reconciliation</t>
  </si>
  <si>
    <t>source:</t>
  </si>
  <si>
    <t>Current ratio</t>
  </si>
  <si>
    <t>Make sure reconciliation amounts to 0</t>
  </si>
  <si>
    <t>Run rate</t>
  </si>
  <si>
    <t>FY 2023</t>
  </si>
  <si>
    <t>NOK</t>
  </si>
  <si>
    <t>ISK</t>
  </si>
  <si>
    <t>Currencies</t>
  </si>
  <si>
    <t>EUR</t>
  </si>
  <si>
    <t>SEK</t>
  </si>
  <si>
    <t>DKK</t>
  </si>
  <si>
    <t>USD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</si>
  <si>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</si>
  <si>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</si>
  <si>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</si>
  <si>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</si>
  <si>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</si>
  <si>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</si>
  <si>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</si>
  <si>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</si>
  <si>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</si>
  <si>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</si>
  <si>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</si>
  <si>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</si>
  <si>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Year-to-date 2023 month</t>
  </si>
  <si>
    <t>Instructions:</t>
  </si>
  <si>
    <t>European Central Bank</t>
  </si>
  <si>
    <t>Operating Cash Flow total</t>
  </si>
  <si>
    <t>Investing Cash Flow total</t>
  </si>
  <si>
    <t>Financing Cash Flow total</t>
  </si>
  <si>
    <t>Cash flow total</t>
  </si>
  <si>
    <t>Cash at beginning of period</t>
  </si>
  <si>
    <t>Cash at end of period</t>
  </si>
  <si>
    <t>Grants received</t>
  </si>
  <si>
    <t>Interest paid to Nefco</t>
  </si>
  <si>
    <t>Interest paid to other</t>
  </si>
  <si>
    <t>Financial income</t>
  </si>
  <si>
    <t>Other financial expenses</t>
  </si>
  <si>
    <t>Net income %</t>
  </si>
  <si>
    <t>Applied loan amount ('000€)</t>
  </si>
  <si>
    <t>DSCR (EBITDA)</t>
  </si>
  <si>
    <t>Intr. Coverage Ratio (EBITDA)</t>
  </si>
  <si>
    <t>Intr. Coverage Ratio (Operating CF)</t>
  </si>
  <si>
    <t>Intr. Coverage Ratio (Free cash flow)</t>
  </si>
  <si>
    <t>Net Debt / EBITDA</t>
  </si>
  <si>
    <t>Opex:</t>
  </si>
  <si>
    <t>Sales &amp; Marketing</t>
  </si>
  <si>
    <t>Personnel costs</t>
  </si>
  <si>
    <t>Quick ratio</t>
  </si>
  <si>
    <t>Long-term loans other</t>
  </si>
  <si>
    <t>Short-term loans other</t>
  </si>
  <si>
    <t>Gross Margin %</t>
  </si>
  <si>
    <t>Gross Margin</t>
  </si>
  <si>
    <t>Profit for current year</t>
  </si>
  <si>
    <t>Subordinated debt</t>
  </si>
  <si>
    <t>Other (comment)</t>
  </si>
  <si>
    <t>Other / adjustments</t>
  </si>
  <si>
    <t>New Subordinated Debt</t>
  </si>
  <si>
    <t>Data #</t>
  </si>
  <si>
    <t>Total liabilities</t>
  </si>
  <si>
    <t>Total other liabilities</t>
  </si>
  <si>
    <t>Comment here if any</t>
  </si>
  <si>
    <t>New Equity (commited)</t>
  </si>
  <si>
    <t>New Equity (planned)</t>
  </si>
  <si>
    <t>Other Equity</t>
  </si>
  <si>
    <t>Include Equity that has already been commited to by investors</t>
  </si>
  <si>
    <t>Include Equity that is that is not yet binding to investors</t>
  </si>
  <si>
    <t>Report figures in EUR thousands.</t>
  </si>
  <si>
    <t>All costs/expenses in the income statement and cash flow should be reported as negative figures (-) and income as positive figures (+).</t>
  </si>
  <si>
    <t>See additional details in comments (column O).</t>
  </si>
  <si>
    <t>Company name</t>
  </si>
  <si>
    <t>Please explain briefly what the financing is needed for</t>
  </si>
  <si>
    <t>Other long-term assets</t>
  </si>
  <si>
    <t>Total long-term assets</t>
  </si>
  <si>
    <t>Total short-term assets</t>
  </si>
  <si>
    <t>Revenue x Nefco loan</t>
  </si>
  <si>
    <t>Net Debt / Free cash flow</t>
  </si>
  <si>
    <t>Operating Cash flow %</t>
  </si>
  <si>
    <t>Free Cash flow %</t>
  </si>
  <si>
    <t>Qualitative assessment</t>
  </si>
  <si>
    <t>#</t>
  </si>
  <si>
    <t>Metric</t>
  </si>
  <si>
    <t>P&amp;L</t>
  </si>
  <si>
    <t>Net Sales €</t>
  </si>
  <si>
    <t>Gross Margin €</t>
  </si>
  <si>
    <t>EBITDA €</t>
  </si>
  <si>
    <t>Total Assets €</t>
  </si>
  <si>
    <t>Financial Liabilities €</t>
  </si>
  <si>
    <t>Operating Cash Flow €</t>
  </si>
  <si>
    <t>Operating Cash Flow %</t>
  </si>
  <si>
    <t>Free Cash Flow</t>
  </si>
  <si>
    <t>Free Cash Flow %</t>
  </si>
  <si>
    <t>Ratios</t>
  </si>
  <si>
    <t>Debt / EBITDA</t>
  </si>
  <si>
    <t>Comment / Rationale</t>
  </si>
  <si>
    <t>Financial metrics assessment</t>
  </si>
  <si>
    <t>Subject</t>
  </si>
  <si>
    <t>Quality of earnings</t>
  </si>
  <si>
    <t>Strength of sales pipeline and recurring revenue</t>
  </si>
  <si>
    <t>CFO team</t>
  </si>
  <si>
    <t>CFO team competence</t>
  </si>
  <si>
    <t>Investor interest</t>
  </si>
  <si>
    <t>Ability to raise capital (Equity and/or Loans)</t>
  </si>
  <si>
    <t>Business model</t>
  </si>
  <si>
    <t>Competitive position</t>
  </si>
  <si>
    <t>Geographical locations</t>
  </si>
  <si>
    <t>Recoverable funds given default</t>
  </si>
  <si>
    <t>Customer risk</t>
  </si>
  <si>
    <t>Supplier risk</t>
  </si>
  <si>
    <t>Additional comments or recommendations</t>
  </si>
  <si>
    <t>Associated financial /business risk to reliability of supply</t>
  </si>
  <si>
    <t>Associated financial /business risk to demand for products/services and credit risk</t>
  </si>
  <si>
    <t>Quality of topline</t>
  </si>
  <si>
    <t>Reliability and relevance of presented earnings figures</t>
  </si>
  <si>
    <t>Business case</t>
  </si>
  <si>
    <t>How strong is the business case. Is the provided product/service actually relevant.</t>
  </si>
  <si>
    <t>How suitable is the business model to accommodate the business case.</t>
  </si>
  <si>
    <t>Market</t>
  </si>
  <si>
    <t>Demand</t>
  </si>
  <si>
    <t>Amount Equity funding investment into the company during company’s history?</t>
  </si>
  <si>
    <t>Current market, market potential and market readiness</t>
  </si>
  <si>
    <t>Current demand and growth potential</t>
  </si>
  <si>
    <t>The company's position in relation to competitors (if any)</t>
  </si>
  <si>
    <t>How "unique is the companys product/service and business model i.e. competetive edge and difficulty to replicate</t>
  </si>
  <si>
    <t>How well are the company planning to use the funds</t>
  </si>
  <si>
    <t>How favorable is the market for the business to operate (legal, regulatory and business environment)</t>
  </si>
  <si>
    <t>Recovarable funds given default (vs. loss given default) and consideration of potential difficulty of the claims process</t>
  </si>
  <si>
    <t>FTE's</t>
  </si>
  <si>
    <t>Scalability</t>
  </si>
  <si>
    <t>Scale-up potential of the business (techonology etc..)</t>
  </si>
  <si>
    <t>Management commitment</t>
  </si>
  <si>
    <t>Management competence</t>
  </si>
  <si>
    <t>Ownership competence</t>
  </si>
  <si>
    <t>Ownership commitment</t>
  </si>
  <si>
    <t>Net Sales</t>
  </si>
  <si>
    <t>Commercial revenue only (grants excluded to row 37)</t>
  </si>
  <si>
    <t>Other income</t>
  </si>
  <si>
    <t>Number of employees (in average FTE's)</t>
  </si>
  <si>
    <t>Main use of funds 
(Nefco loan)</t>
  </si>
  <si>
    <t>Differentiation and competitive edge</t>
  </si>
  <si>
    <r>
      <t>–</t>
    </r>
    <r>
      <rPr>
        <b/>
        <sz val="12"/>
        <color rgb="FFFFFFFF"/>
        <rFont val="Arial"/>
        <family val="2"/>
      </rPr>
      <t>Rating</t>
    </r>
  </si>
  <si>
    <t>Total prior Equity investments</t>
  </si>
  <si>
    <t>Use currencies in columns Q-R to convert to EUR from your original reporting currency.</t>
  </si>
  <si>
    <t>2021
ACT</t>
  </si>
  <si>
    <t>2022
ACT</t>
  </si>
  <si>
    <t>2023
EST</t>
  </si>
  <si>
    <t>2024
EST</t>
  </si>
  <si>
    <t>2025
EST</t>
  </si>
  <si>
    <t>2026
EST</t>
  </si>
  <si>
    <t>2027
EST</t>
  </si>
  <si>
    <t>2028
EST</t>
  </si>
  <si>
    <t>DSCR (on Free CF)</t>
  </si>
  <si>
    <t>Please add additional details and information where necessary to column O (comment).</t>
  </si>
  <si>
    <t>Explanation</t>
  </si>
  <si>
    <t>Rating content:</t>
  </si>
  <si>
    <t>Rating scale criteria matrix:</t>
  </si>
  <si>
    <t>Details:</t>
  </si>
  <si>
    <t>Currency conversion rates to EUR:</t>
  </si>
  <si>
    <t>Comment source if any</t>
  </si>
  <si>
    <t>Use 15% interest as a working number</t>
  </si>
  <si>
    <t>Comment here if any - All Grants received must be excluded from Revenue and Operating Cash Flow</t>
  </si>
  <si>
    <t>Comment here if any - All Grants received must be excluded from Revenue</t>
  </si>
  <si>
    <t>Note! Any grants received should be excluded from Revenue (Net Sales) to "Grants received".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</si>
</sst>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164" formatCode="#,##0.0"/>
    <numFmt numFmtId="165" formatCode="#,##0.0000"/>
    <numFmt numFmtId="166" formatCode="#,##0.000"/>
    <numFmt numFmtId="167" formatCode="#,##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4" tint="-0.499984740745262"/>
      <name val="Arial"/>
      <family val="2"/>
    </font>
    <font>
      <sz val="9"/>
      <name val="Arial"/>
      <family val="2"/>
    </font>
    <font>
      <b/>
      <sz val="9"/>
      <color theme="5" tint="-0.249977111117893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b/>
      <sz val="9"/>
      <color theme="5" tint="-0.499984740745262"/>
      <name val="Arial"/>
      <family val="2"/>
    </font>
    <font>
      <i/>
      <sz val="9"/>
      <color theme="0" tint="-0.499984740745262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9"/>
      <color theme="0" tint="-0.499984740745262"/>
      <name val="Arial"/>
      <family val="2"/>
    </font>
    <font>
      <b/>
      <sz val="9"/>
      <color theme="4" tint="-0.249977111117893"/>
      <name val="Arial"/>
      <family val="2"/>
    </font>
    <font>
      <sz val="9"/>
      <color theme="0" tint="-0.49998474074526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sz val="12"/>
      <color rgb="FF44546A"/>
      <name val="Arial"/>
      <family val="2"/>
    </font>
    <font>
      <b/>
      <sz val="12"/>
      <color theme="0"/>
      <name val="Arial"/>
      <family val="2"/>
    </font>
    <font>
      <b/>
      <sz val="12"/>
      <color rgb="FF0D0D0D"/>
      <name val="Arial"/>
      <family val="2"/>
    </font>
    <font>
      <sz val="12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theme="0" tint="-0.1499984740745262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6432"/>
        <bgColor indexed="64"/>
      </patternFill>
    </fill>
    <fill>
      <patternFill patternType="solid">
        <fgColor rgb="FF00964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medium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/>
      <top style="medium">
        <color rgb="FFFFFFFF"/>
      </top>
      <bottom style="medium">
        <color rgb="FF000000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rgb="FFFFFFFF"/>
      </left>
      <right/>
      <top/>
      <bottom style="medium">
        <color indexed="64"/>
      </bottom>
      <diagonal/>
    </border>
    <border>
      <left style="medium">
        <color rgb="FFFFFFFF"/>
      </left>
      <right/>
      <top/>
      <bottom style="medium">
        <color theme="0"/>
      </bottom>
      <diagonal/>
    </border>
    <border>
      <left style="medium">
        <color rgb="FFFFFFFF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-0.249977111117893"/>
      </top>
      <bottom style="thin">
        <color theme="4" tint="-0.249977111117893"/>
      </bottom>
      <diagonal/>
    </border>
    <border>
      <left/>
      <right style="medium">
        <color rgb="FFFFFFFF"/>
      </right>
      <top style="medium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79">
    <xf numFmtId="0" fontId="0" fillId="0" borderId="0" xfId="0"/>
    <xf numFmtId="0" fontId="13" fillId="0" borderId="0" xfId="0" applyFont="1"/>
    <xf numFmtId="0" fontId="3" fillId="3" borderId="0" xfId="0" applyFont="1" applyFill="1" applyAlignment="1" applyProtection="1">
      <alignment wrapText="1"/>
      <protection hidden="1"/>
    </xf>
    <xf numFmtId="0" fontId="3" fillId="3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2" fillId="2" borderId="10" xfId="0" applyFont="1" applyFill="1" applyBorder="1" applyAlignment="1" applyProtection="1">
      <alignment wrapText="1"/>
      <protection hidden="1"/>
    </xf>
    <xf numFmtId="0" fontId="3" fillId="2" borderId="0" xfId="0" applyFont="1" applyFill="1" applyAlignment="1" applyProtection="1">
      <alignment wrapText="1"/>
      <protection hidden="1"/>
    </xf>
    <xf numFmtId="0" fontId="2" fillId="2" borderId="10" xfId="0" applyFont="1" applyFill="1" applyBorder="1" applyProtection="1">
      <protection hidden="1"/>
    </xf>
    <xf numFmtId="0" fontId="4" fillId="4" borderId="0" xfId="0" applyFont="1" applyFill="1" applyAlignment="1" applyProtection="1">
      <alignment wrapText="1"/>
      <protection hidden="1"/>
    </xf>
    <xf numFmtId="0" fontId="4" fillId="4" borderId="0" xfId="0" applyFont="1" applyFill="1" applyProtection="1">
      <protection hidden="1"/>
    </xf>
    <xf numFmtId="6" fontId="11" fillId="2" borderId="0" xfId="0" quotePrefix="1" applyNumberFormat="1" applyFont="1" applyFill="1" applyAlignment="1" applyProtection="1">
      <alignment horizontal="left" wrapText="1"/>
      <protection hidden="1"/>
    </xf>
    <xf numFmtId="0" fontId="2" fillId="5" borderId="0" xfId="0" applyFont="1" applyFill="1" applyAlignment="1" applyProtection="1">
      <alignment horizontal="left" wrapText="1"/>
      <protection hidden="1"/>
    </xf>
    <xf numFmtId="0" fontId="2" fillId="6" borderId="0" xfId="0" applyFont="1" applyFill="1" applyAlignment="1" applyProtection="1">
      <alignment horizontal="left" wrapText="1"/>
      <protection hidden="1"/>
    </xf>
    <xf numFmtId="0" fontId="2" fillId="3" borderId="0" xfId="0" applyFont="1" applyFill="1" applyAlignment="1" applyProtection="1">
      <alignment horizontal="left"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center"/>
      <protection hidden="1"/>
    </xf>
    <xf numFmtId="165" fontId="9" fillId="3" borderId="0" xfId="0" applyNumberFormat="1" applyFont="1" applyFill="1" applyAlignment="1" applyProtection="1">
      <alignment horizontal="center"/>
      <protection hidden="1"/>
    </xf>
    <xf numFmtId="0" fontId="12" fillId="2" borderId="1" xfId="0" quotePrefix="1" applyFont="1" applyFill="1" applyBorder="1" applyAlignment="1" applyProtection="1">
      <alignment wrapText="1"/>
      <protection hidden="1"/>
    </xf>
    <xf numFmtId="0" fontId="2" fillId="5" borderId="1" xfId="0" applyFont="1" applyFill="1" applyBorder="1" applyAlignment="1" applyProtection="1">
      <alignment horizontal="left" wrapText="1"/>
      <protection hidden="1"/>
    </xf>
    <xf numFmtId="0" fontId="2" fillId="6" borderId="1" xfId="0" applyFont="1" applyFill="1" applyBorder="1" applyAlignment="1" applyProtection="1">
      <alignment horizontal="left" wrapText="1"/>
      <protection hidden="1"/>
    </xf>
    <xf numFmtId="0" fontId="2" fillId="3" borderId="1" xfId="0" applyFont="1" applyFill="1" applyBorder="1" applyAlignment="1" applyProtection="1">
      <alignment horizontal="left" wrapText="1"/>
      <protection hidden="1"/>
    </xf>
    <xf numFmtId="0" fontId="5" fillId="2" borderId="1" xfId="0" applyFont="1" applyFill="1" applyBorder="1" applyAlignment="1" applyProtection="1">
      <alignment horizontal="left" wrapText="1"/>
      <protection hidden="1"/>
    </xf>
    <xf numFmtId="0" fontId="2" fillId="2" borderId="0" xfId="0" applyFont="1" applyFill="1" applyAlignment="1" applyProtection="1">
      <alignment wrapText="1"/>
      <protection hidden="1"/>
    </xf>
    <xf numFmtId="164" fontId="2" fillId="2" borderId="0" xfId="0" applyNumberFormat="1" applyFont="1" applyFill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wrapText="1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11" fillId="2" borderId="0" xfId="0" applyFont="1" applyFill="1" applyProtection="1">
      <protection hidden="1"/>
    </xf>
    <xf numFmtId="0" fontId="16" fillId="2" borderId="0" xfId="2" applyFont="1" applyFill="1" applyProtection="1">
      <protection hidden="1"/>
    </xf>
    <xf numFmtId="14" fontId="11" fillId="2" borderId="0" xfId="0" applyNumberFormat="1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 wrapText="1" indent="1"/>
      <protection hidden="1"/>
    </xf>
    <xf numFmtId="0" fontId="9" fillId="2" borderId="0" xfId="0" applyFont="1" applyFill="1" applyProtection="1">
      <protection hidden="1"/>
    </xf>
    <xf numFmtId="0" fontId="2" fillId="2" borderId="2" xfId="0" applyFont="1" applyFill="1" applyBorder="1" applyAlignment="1" applyProtection="1">
      <alignment wrapText="1"/>
      <protection hidden="1"/>
    </xf>
    <xf numFmtId="0" fontId="9" fillId="2" borderId="2" xfId="0" applyFont="1" applyFill="1" applyBorder="1" applyAlignment="1" applyProtection="1">
      <alignment wrapText="1"/>
      <protection hidden="1"/>
    </xf>
    <xf numFmtId="9" fontId="9" fillId="5" borderId="2" xfId="1" applyFont="1" applyFill="1" applyBorder="1" applyAlignment="1" applyProtection="1">
      <alignment wrapText="1"/>
      <protection hidden="1"/>
    </xf>
    <xf numFmtId="9" fontId="9" fillId="6" borderId="2" xfId="1" applyFont="1" applyFill="1" applyBorder="1" applyAlignment="1" applyProtection="1">
      <alignment wrapText="1"/>
      <protection hidden="1"/>
    </xf>
    <xf numFmtId="9" fontId="9" fillId="3" borderId="2" xfId="1" applyFont="1" applyFill="1" applyBorder="1" applyAlignment="1" applyProtection="1">
      <alignment wrapText="1"/>
      <protection hidden="1"/>
    </xf>
    <xf numFmtId="9" fontId="9" fillId="2" borderId="2" xfId="1" applyFont="1" applyFill="1" applyBorder="1" applyAlignment="1" applyProtection="1">
      <alignment wrapText="1"/>
      <protection hidden="1"/>
    </xf>
    <xf numFmtId="0" fontId="9" fillId="2" borderId="0" xfId="0" applyFont="1" applyFill="1" applyAlignment="1" applyProtection="1">
      <alignment wrapText="1"/>
      <protection hidden="1"/>
    </xf>
    <xf numFmtId="9" fontId="9" fillId="5" borderId="0" xfId="1" applyFont="1" applyFill="1" applyBorder="1" applyAlignment="1" applyProtection="1">
      <alignment wrapText="1"/>
      <protection hidden="1"/>
    </xf>
    <xf numFmtId="9" fontId="9" fillId="6" borderId="0" xfId="1" applyFont="1" applyFill="1" applyBorder="1" applyAlignment="1" applyProtection="1">
      <alignment wrapText="1"/>
      <protection hidden="1"/>
    </xf>
    <xf numFmtId="9" fontId="9" fillId="3" borderId="0" xfId="1" applyFont="1" applyFill="1" applyBorder="1" applyAlignment="1" applyProtection="1">
      <alignment wrapText="1"/>
      <protection hidden="1"/>
    </xf>
    <xf numFmtId="9" fontId="9" fillId="2" borderId="0" xfId="1" applyFont="1" applyFill="1" applyBorder="1" applyAlignment="1" applyProtection="1">
      <alignment wrapText="1"/>
      <protection hidden="1"/>
    </xf>
    <xf numFmtId="0" fontId="9" fillId="2" borderId="1" xfId="0" applyFont="1" applyFill="1" applyBorder="1" applyAlignment="1" applyProtection="1">
      <alignment wrapText="1"/>
      <protection hidden="1"/>
    </xf>
    <xf numFmtId="164" fontId="9" fillId="5" borderId="1" xfId="1" applyNumberFormat="1" applyFont="1" applyFill="1" applyBorder="1" applyAlignment="1" applyProtection="1">
      <alignment wrapText="1"/>
      <protection hidden="1"/>
    </xf>
    <xf numFmtId="164" fontId="9" fillId="6" borderId="1" xfId="1" applyNumberFormat="1" applyFont="1" applyFill="1" applyBorder="1" applyAlignment="1" applyProtection="1">
      <alignment wrapText="1"/>
      <protection hidden="1"/>
    </xf>
    <xf numFmtId="164" fontId="9" fillId="3" borderId="1" xfId="1" applyNumberFormat="1" applyFont="1" applyFill="1" applyBorder="1" applyAlignment="1" applyProtection="1">
      <alignment wrapText="1"/>
      <protection hidden="1"/>
    </xf>
    <xf numFmtId="164" fontId="9" fillId="2" borderId="1" xfId="1" applyNumberFormat="1" applyFont="1" applyFill="1" applyBorder="1" applyAlignment="1" applyProtection="1">
      <alignment wrapText="1"/>
      <protection hidden="1"/>
    </xf>
    <xf numFmtId="0" fontId="2" fillId="2" borderId="0" xfId="0" applyFont="1" applyFill="1" applyAlignment="1" applyProtection="1">
      <alignment horizontal="left" wrapText="1" indent="1"/>
      <protection hidden="1"/>
    </xf>
    <xf numFmtId="0" fontId="17" fillId="2" borderId="0" xfId="0" applyFont="1" applyFill="1" applyAlignment="1" applyProtection="1">
      <alignment wrapText="1"/>
      <protection hidden="1"/>
    </xf>
    <xf numFmtId="0" fontId="2" fillId="2" borderId="0" xfId="0" applyFont="1" applyFill="1" applyProtection="1">
      <protection hidden="1"/>
    </xf>
    <xf numFmtId="0" fontId="7" fillId="2" borderId="4" xfId="0" applyFont="1" applyFill="1" applyBorder="1" applyAlignment="1" applyProtection="1">
      <alignment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2" fillId="2" borderId="2" xfId="0" applyFont="1" applyFill="1" applyBorder="1" applyAlignment="1" applyProtection="1">
      <alignment horizontal="left" wrapText="1"/>
      <protection hidden="1"/>
    </xf>
    <xf numFmtId="0" fontId="2" fillId="2" borderId="5" xfId="0" applyFont="1" applyFill="1" applyBorder="1" applyAlignment="1" applyProtection="1">
      <alignment horizontal="left" wrapText="1"/>
      <protection hidden="1"/>
    </xf>
    <xf numFmtId="0" fontId="2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0" xfId="0" applyFont="1" applyFill="1" applyAlignment="1" applyProtection="1">
      <alignment wrapText="1"/>
      <protection hidden="1"/>
    </xf>
    <xf numFmtId="164" fontId="9" fillId="5" borderId="2" xfId="1" applyNumberFormat="1" applyFont="1" applyFill="1" applyBorder="1" applyAlignment="1" applyProtection="1">
      <alignment wrapText="1"/>
      <protection hidden="1"/>
    </xf>
    <xf numFmtId="164" fontId="9" fillId="6" borderId="2" xfId="1" applyNumberFormat="1" applyFont="1" applyFill="1" applyBorder="1" applyAlignment="1" applyProtection="1">
      <alignment wrapText="1"/>
      <protection hidden="1"/>
    </xf>
    <xf numFmtId="164" fontId="9" fillId="3" borderId="2" xfId="1" applyNumberFormat="1" applyFont="1" applyFill="1" applyBorder="1" applyAlignment="1" applyProtection="1">
      <alignment wrapText="1"/>
      <protection hidden="1"/>
    </xf>
    <xf numFmtId="164" fontId="9" fillId="2" borderId="2" xfId="1" applyNumberFormat="1" applyFont="1" applyFill="1" applyBorder="1" applyAlignment="1" applyProtection="1">
      <alignment horizontal="center" wrapText="1"/>
      <protection hidden="1"/>
    </xf>
    <xf numFmtId="164" fontId="9" fillId="5" borderId="0" xfId="1" applyNumberFormat="1" applyFont="1" applyFill="1" applyBorder="1" applyAlignment="1" applyProtection="1">
      <alignment wrapText="1"/>
      <protection hidden="1"/>
    </xf>
    <xf numFmtId="164" fontId="9" fillId="6" borderId="0" xfId="1" applyNumberFormat="1" applyFont="1" applyFill="1" applyBorder="1" applyAlignment="1" applyProtection="1">
      <alignment wrapText="1"/>
      <protection hidden="1"/>
    </xf>
    <xf numFmtId="164" fontId="9" fillId="3" borderId="0" xfId="1" applyNumberFormat="1" applyFont="1" applyFill="1" applyBorder="1" applyAlignment="1" applyProtection="1">
      <alignment wrapText="1"/>
      <protection hidden="1"/>
    </xf>
    <xf numFmtId="164" fontId="9" fillId="2" borderId="0" xfId="1" applyNumberFormat="1" applyFont="1" applyFill="1" applyBorder="1" applyAlignment="1" applyProtection="1">
      <alignment horizontal="center" wrapText="1"/>
      <protection hidden="1"/>
    </xf>
    <xf numFmtId="0" fontId="9" fillId="2" borderId="9" xfId="0" applyFont="1" applyFill="1" applyBorder="1" applyAlignment="1" applyProtection="1">
      <alignment wrapText="1"/>
      <protection hidden="1"/>
    </xf>
    <xf numFmtId="164" fontId="9" fillId="5" borderId="9" xfId="1" applyNumberFormat="1" applyFont="1" applyFill="1" applyBorder="1" applyAlignment="1" applyProtection="1">
      <alignment wrapText="1"/>
      <protection hidden="1"/>
    </xf>
    <xf numFmtId="164" fontId="9" fillId="6" borderId="9" xfId="1" applyNumberFormat="1" applyFont="1" applyFill="1" applyBorder="1" applyAlignment="1" applyProtection="1">
      <alignment wrapText="1"/>
      <protection hidden="1"/>
    </xf>
    <xf numFmtId="164" fontId="9" fillId="3" borderId="9" xfId="1" applyNumberFormat="1" applyFont="1" applyFill="1" applyBorder="1" applyAlignment="1" applyProtection="1">
      <alignment wrapText="1"/>
      <protection hidden="1"/>
    </xf>
    <xf numFmtId="164" fontId="9" fillId="2" borderId="9" xfId="1" applyNumberFormat="1" applyFont="1" applyFill="1" applyBorder="1" applyAlignment="1" applyProtection="1">
      <alignment wrapText="1"/>
      <protection hidden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0" fontId="10" fillId="2" borderId="2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10" fillId="2" borderId="5" xfId="0" applyFont="1" applyFill="1" applyBorder="1" applyAlignment="1" applyProtection="1">
      <alignment vertical="center" wrapText="1"/>
      <protection hidden="1"/>
    </xf>
    <xf numFmtId="164" fontId="9" fillId="2" borderId="2" xfId="1" applyNumberFormat="1" applyFont="1" applyFill="1" applyBorder="1" applyAlignment="1" applyProtection="1">
      <alignment wrapText="1"/>
      <protection hidden="1"/>
    </xf>
    <xf numFmtId="164" fontId="9" fillId="2" borderId="0" xfId="1" applyNumberFormat="1" applyFont="1" applyFill="1" applyBorder="1" applyAlignment="1" applyProtection="1">
      <alignment wrapText="1"/>
      <protection hidden="1"/>
    </xf>
    <xf numFmtId="0" fontId="3" fillId="3" borderId="0" xfId="0" applyFont="1" applyFill="1" applyProtection="1">
      <protection locked="0"/>
    </xf>
    <xf numFmtId="0" fontId="3" fillId="3" borderId="0" xfId="0" quotePrefix="1" applyFont="1" applyFill="1" applyProtection="1">
      <protection locked="0"/>
    </xf>
    <xf numFmtId="9" fontId="3" fillId="3" borderId="0" xfId="0" applyNumberFormat="1" applyFont="1" applyFill="1" applyProtection="1">
      <protection locked="0"/>
    </xf>
    <xf numFmtId="0" fontId="2" fillId="3" borderId="0" xfId="0" applyFont="1" applyFill="1" applyProtection="1"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vertical="center" wrapText="1"/>
      <protection hidden="1"/>
    </xf>
    <xf numFmtId="3" fontId="2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8" fillId="2" borderId="0" xfId="0" applyFont="1" applyFill="1" applyAlignment="1" applyProtection="1">
      <alignment horizontal="left"/>
      <protection hidden="1"/>
    </xf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3" fillId="9" borderId="0" xfId="0" applyFont="1" applyFill="1" applyAlignment="1">
      <alignment horizontal="center" vertical="center" wrapText="1" readingOrder="1"/>
    </xf>
    <xf numFmtId="0" fontId="23" fillId="9" borderId="11" xfId="0" applyFont="1" applyFill="1" applyBorder="1" applyAlignment="1">
      <alignment horizontal="center" vertical="center" wrapText="1" readingOrder="1"/>
    </xf>
    <xf numFmtId="0" fontId="22" fillId="9" borderId="12" xfId="0" applyFont="1" applyFill="1" applyBorder="1" applyAlignment="1">
      <alignment horizontal="center" wrapText="1"/>
    </xf>
    <xf numFmtId="0" fontId="22" fillId="9" borderId="19" xfId="0" applyFont="1" applyFill="1" applyBorder="1" applyAlignment="1">
      <alignment horizontal="left" vertical="center" wrapText="1" indent="1"/>
    </xf>
    <xf numFmtId="0" fontId="22" fillId="9" borderId="23" xfId="0" applyFont="1" applyFill="1" applyBorder="1" applyAlignment="1">
      <alignment horizontal="left" vertical="center" wrapText="1" indent="1"/>
    </xf>
    <xf numFmtId="0" fontId="3" fillId="2" borderId="27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23" fillId="11" borderId="0" xfId="0" applyFont="1" applyFill="1" applyAlignment="1">
      <alignment horizontal="center" vertical="center" wrapText="1" readingOrder="1"/>
    </xf>
    <xf numFmtId="0" fontId="23" fillId="11" borderId="0" xfId="0" applyFont="1" applyFill="1" applyAlignment="1">
      <alignment horizontal="center" wrapText="1" readingOrder="1"/>
    </xf>
    <xf numFmtId="0" fontId="23" fillId="9" borderId="0" xfId="0" applyFont="1" applyFill="1" applyAlignment="1">
      <alignment horizontal="center" wrapText="1" readingOrder="1"/>
    </xf>
    <xf numFmtId="0" fontId="23" fillId="9" borderId="11" xfId="0" applyFont="1" applyFill="1" applyBorder="1" applyAlignment="1">
      <alignment horizontal="center" wrapText="1" readingOrder="1"/>
    </xf>
    <xf numFmtId="0" fontId="22" fillId="9" borderId="19" xfId="0" applyFont="1" applyFill="1" applyBorder="1" applyAlignment="1">
      <alignment vertical="center" wrapText="1"/>
    </xf>
    <xf numFmtId="0" fontId="6" fillId="9" borderId="19" xfId="0" applyFont="1" applyFill="1" applyBorder="1" applyAlignment="1">
      <alignment horizontal="left" vertical="center" wrapText="1" indent="1"/>
    </xf>
    <xf numFmtId="0" fontId="6" fillId="9" borderId="23" xfId="0" applyFont="1" applyFill="1" applyBorder="1" applyAlignment="1">
      <alignment horizontal="left" vertical="center" wrapText="1" indent="1"/>
    </xf>
    <xf numFmtId="0" fontId="24" fillId="12" borderId="0" xfId="0" applyFont="1" applyFill="1" applyAlignment="1">
      <alignment horizontal="center" vertical="center"/>
    </xf>
    <xf numFmtId="0" fontId="24" fillId="12" borderId="34" xfId="0" applyFont="1" applyFill="1" applyBorder="1" applyAlignment="1">
      <alignment vertical="center"/>
    </xf>
    <xf numFmtId="0" fontId="19" fillId="11" borderId="0" xfId="0" applyFont="1" applyFill="1" applyAlignment="1">
      <alignment horizontal="center" vertical="center"/>
    </xf>
    <xf numFmtId="0" fontId="19" fillId="11" borderId="30" xfId="0" applyFont="1" applyFill="1" applyBorder="1" applyAlignment="1">
      <alignment horizontal="center" vertical="center"/>
    </xf>
    <xf numFmtId="0" fontId="19" fillId="11" borderId="34" xfId="0" applyFont="1" applyFill="1" applyBorder="1" applyAlignment="1">
      <alignment horizontal="left" vertical="center" indent="1"/>
    </xf>
    <xf numFmtId="0" fontId="19" fillId="11" borderId="29" xfId="0" applyFont="1" applyFill="1" applyBorder="1" applyAlignment="1">
      <alignment horizontal="left" vertical="center" indent="1"/>
    </xf>
    <xf numFmtId="0" fontId="25" fillId="8" borderId="19" xfId="0" applyFont="1" applyFill="1" applyBorder="1" applyAlignment="1">
      <alignment horizontal="center" vertical="center" wrapText="1" readingOrder="1"/>
    </xf>
    <xf numFmtId="0" fontId="26" fillId="8" borderId="19" xfId="0" applyFont="1" applyFill="1" applyBorder="1" applyAlignment="1">
      <alignment horizontal="left" vertical="center" wrapText="1" indent="1" readingOrder="1"/>
    </xf>
    <xf numFmtId="0" fontId="25" fillId="8" borderId="23" xfId="0" applyFont="1" applyFill="1" applyBorder="1" applyAlignment="1">
      <alignment horizontal="center" vertical="center" wrapText="1" readingOrder="1"/>
    </xf>
    <xf numFmtId="0" fontId="26" fillId="8" borderId="23" xfId="0" applyFont="1" applyFill="1" applyBorder="1" applyAlignment="1">
      <alignment horizontal="left" vertical="center" wrapText="1" indent="1" readingOrder="1"/>
    </xf>
    <xf numFmtId="0" fontId="25" fillId="7" borderId="19" xfId="0" applyFont="1" applyFill="1" applyBorder="1" applyAlignment="1">
      <alignment horizontal="center" vertical="center" wrapText="1" readingOrder="1"/>
    </xf>
    <xf numFmtId="0" fontId="26" fillId="7" borderId="19" xfId="0" applyFont="1" applyFill="1" applyBorder="1" applyAlignment="1">
      <alignment horizontal="left" vertical="center" wrapText="1" readingOrder="1"/>
    </xf>
    <xf numFmtId="0" fontId="27" fillId="7" borderId="19" xfId="0" applyFont="1" applyFill="1" applyBorder="1" applyAlignment="1">
      <alignment horizontal="left" vertical="center" wrapText="1" indent="1" readingOrder="1"/>
    </xf>
    <xf numFmtId="0" fontId="28" fillId="7" borderId="19" xfId="0" applyFont="1" applyFill="1" applyBorder="1" applyAlignment="1">
      <alignment horizontal="left" vertical="center" wrapText="1" indent="1" readingOrder="1"/>
    </xf>
    <xf numFmtId="0" fontId="26" fillId="7" borderId="35" xfId="0" applyFont="1" applyFill="1" applyBorder="1" applyAlignment="1">
      <alignment horizontal="left" vertical="center" wrapText="1" indent="1" readingOrder="1"/>
    </xf>
    <xf numFmtId="0" fontId="29" fillId="8" borderId="12" xfId="0" applyFont="1" applyFill="1" applyBorder="1" applyAlignment="1">
      <alignment horizontal="left" wrapText="1" indent="1" readingOrder="1"/>
    </xf>
    <xf numFmtId="0" fontId="26" fillId="8" borderId="14" xfId="0" applyFont="1" applyFill="1" applyBorder="1" applyAlignment="1">
      <alignment horizontal="left" vertical="center" wrapText="1" indent="1" readingOrder="1"/>
    </xf>
    <xf numFmtId="0" fontId="26" fillId="8" borderId="17" xfId="0" applyFont="1" applyFill="1" applyBorder="1" applyAlignment="1">
      <alignment horizontal="left" vertical="center" wrapText="1" indent="1" readingOrder="1"/>
    </xf>
    <xf numFmtId="0" fontId="26" fillId="8" borderId="21" xfId="0" applyFont="1" applyFill="1" applyBorder="1" applyAlignment="1">
      <alignment horizontal="left" vertical="center" wrapText="1" indent="1" readingOrder="1"/>
    </xf>
    <xf numFmtId="0" fontId="26" fillId="7" borderId="35" xfId="0" applyFont="1" applyFill="1" applyBorder="1" applyAlignment="1">
      <alignment horizontal="center" vertical="center" wrapText="1" readingOrder="1"/>
    </xf>
    <xf numFmtId="0" fontId="26" fillId="7" borderId="35" xfId="0" quotePrefix="1" applyFont="1" applyFill="1" applyBorder="1" applyAlignment="1">
      <alignment horizontal="center" vertical="center" wrapText="1" readingOrder="1"/>
    </xf>
    <xf numFmtId="0" fontId="28" fillId="7" borderId="35" xfId="0" quotePrefix="1" applyFont="1" applyFill="1" applyBorder="1" applyAlignment="1">
      <alignment horizontal="center" vertical="center" wrapText="1" readingOrder="1"/>
    </xf>
    <xf numFmtId="0" fontId="6" fillId="9" borderId="14" xfId="0" applyFont="1" applyFill="1" applyBorder="1" applyAlignment="1">
      <alignment horizontal="center" wrapText="1"/>
    </xf>
    <xf numFmtId="0" fontId="6" fillId="9" borderId="17" xfId="0" applyFont="1" applyFill="1" applyBorder="1" applyAlignment="1">
      <alignment horizontal="center" wrapText="1"/>
    </xf>
    <xf numFmtId="0" fontId="6" fillId="9" borderId="12" xfId="0" applyFont="1" applyFill="1" applyBorder="1" applyAlignment="1">
      <alignment horizontal="center" wrapText="1"/>
    </xf>
    <xf numFmtId="0" fontId="6" fillId="9" borderId="21" xfId="0" applyFont="1" applyFill="1" applyBorder="1" applyAlignment="1">
      <alignment horizontal="center" wrapText="1"/>
    </xf>
    <xf numFmtId="3" fontId="23" fillId="11" borderId="15" xfId="0" applyNumberFormat="1" applyFont="1" applyFill="1" applyBorder="1" applyAlignment="1">
      <alignment horizontal="center" vertical="center" wrapText="1" readingOrder="1"/>
    </xf>
    <xf numFmtId="0" fontId="23" fillId="9" borderId="15" xfId="0" applyFont="1" applyFill="1" applyBorder="1" applyAlignment="1">
      <alignment horizontal="center" vertical="center" wrapText="1" readingOrder="1"/>
    </xf>
    <xf numFmtId="0" fontId="23" fillId="9" borderId="13" xfId="0" applyFont="1" applyFill="1" applyBorder="1" applyAlignment="1">
      <alignment horizontal="center" vertical="center" wrapText="1" readingOrder="1"/>
    </xf>
    <xf numFmtId="9" fontId="23" fillId="11" borderId="18" xfId="1" applyFont="1" applyFill="1" applyBorder="1" applyAlignment="1">
      <alignment horizontal="center" vertical="center" wrapText="1" readingOrder="1"/>
    </xf>
    <xf numFmtId="9" fontId="23" fillId="9" borderId="18" xfId="1" applyFont="1" applyFill="1" applyBorder="1" applyAlignment="1">
      <alignment horizontal="center" vertical="center" wrapText="1" readingOrder="1"/>
    </xf>
    <xf numFmtId="9" fontId="23" fillId="9" borderId="16" xfId="1" applyFont="1" applyFill="1" applyBorder="1" applyAlignment="1">
      <alignment horizontal="center" vertical="center" wrapText="1" readingOrder="1"/>
    </xf>
    <xf numFmtId="3" fontId="22" fillId="11" borderId="18" xfId="0" applyNumberFormat="1" applyFont="1" applyFill="1" applyBorder="1" applyAlignment="1">
      <alignment horizontal="center" vertical="center" wrapText="1"/>
    </xf>
    <xf numFmtId="0" fontId="22" fillId="11" borderId="18" xfId="0" applyFont="1" applyFill="1" applyBorder="1" applyAlignment="1">
      <alignment horizontal="center" vertical="center" wrapText="1"/>
    </xf>
    <xf numFmtId="0" fontId="22" fillId="9" borderId="18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9" fontId="22" fillId="11" borderId="18" xfId="1" applyFont="1" applyFill="1" applyBorder="1" applyAlignment="1">
      <alignment horizontal="center" vertical="center" wrapText="1"/>
    </xf>
    <xf numFmtId="9" fontId="22" fillId="9" borderId="18" xfId="1" applyFont="1" applyFill="1" applyBorder="1" applyAlignment="1">
      <alignment horizontal="center" vertical="center" wrapText="1"/>
    </xf>
    <xf numFmtId="9" fontId="22" fillId="9" borderId="16" xfId="1" applyFont="1" applyFill="1" applyBorder="1" applyAlignment="1">
      <alignment horizontal="center" vertical="center" wrapText="1"/>
    </xf>
    <xf numFmtId="3" fontId="23" fillId="11" borderId="18" xfId="0" applyNumberFormat="1" applyFont="1" applyFill="1" applyBorder="1" applyAlignment="1">
      <alignment horizontal="center" vertical="center" wrapText="1" readingOrder="1"/>
    </xf>
    <xf numFmtId="0" fontId="23" fillId="11" borderId="18" xfId="0" applyFont="1" applyFill="1" applyBorder="1" applyAlignment="1">
      <alignment horizontal="center" vertical="center" wrapText="1" readingOrder="1"/>
    </xf>
    <xf numFmtId="0" fontId="23" fillId="9" borderId="18" xfId="0" applyFont="1" applyFill="1" applyBorder="1" applyAlignment="1">
      <alignment horizontal="center" vertical="center" wrapText="1" readingOrder="1"/>
    </xf>
    <xf numFmtId="0" fontId="23" fillId="9" borderId="16" xfId="0" applyFont="1" applyFill="1" applyBorder="1" applyAlignment="1">
      <alignment horizontal="center" vertical="center" wrapText="1" readingOrder="1"/>
    </xf>
    <xf numFmtId="0" fontId="23" fillId="11" borderId="15" xfId="0" applyFont="1" applyFill="1" applyBorder="1" applyAlignment="1">
      <alignment horizontal="center" vertical="center" wrapText="1" readingOrder="1"/>
    </xf>
    <xf numFmtId="0" fontId="23" fillId="11" borderId="22" xfId="0" applyFont="1" applyFill="1" applyBorder="1" applyAlignment="1">
      <alignment horizontal="center" vertical="center" wrapText="1" readingOrder="1"/>
    </xf>
    <xf numFmtId="0" fontId="23" fillId="9" borderId="22" xfId="0" applyFont="1" applyFill="1" applyBorder="1" applyAlignment="1">
      <alignment horizontal="center" vertical="center" wrapText="1" readingOrder="1"/>
    </xf>
    <xf numFmtId="0" fontId="23" fillId="9" borderId="20" xfId="0" applyFont="1" applyFill="1" applyBorder="1" applyAlignment="1">
      <alignment horizontal="center" vertical="center" wrapText="1" readingOrder="1"/>
    </xf>
    <xf numFmtId="0" fontId="28" fillId="7" borderId="28" xfId="0" applyFont="1" applyFill="1" applyBorder="1" applyAlignment="1">
      <alignment horizontal="center" vertical="center" wrapText="1" readingOrder="1"/>
    </xf>
    <xf numFmtId="0" fontId="30" fillId="8" borderId="11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 readingOrder="1"/>
    </xf>
    <xf numFmtId="0" fontId="30" fillId="8" borderId="16" xfId="0" applyFont="1" applyFill="1" applyBorder="1" applyAlignment="1">
      <alignment horizontal="center" vertical="center" wrapText="1" readingOrder="1"/>
    </xf>
    <xf numFmtId="0" fontId="30" fillId="8" borderId="20" xfId="0" applyFont="1" applyFill="1" applyBorder="1" applyAlignment="1">
      <alignment horizontal="center" vertical="center" wrapText="1" readingOrder="1"/>
    </xf>
    <xf numFmtId="0" fontId="31" fillId="11" borderId="25" xfId="0" applyFont="1" applyFill="1" applyBorder="1" applyAlignment="1">
      <alignment horizontal="left" vertical="center" wrapText="1" indent="1" readingOrder="1"/>
    </xf>
    <xf numFmtId="0" fontId="32" fillId="3" borderId="29" xfId="0" applyFont="1" applyFill="1" applyBorder="1"/>
    <xf numFmtId="0" fontId="31" fillId="11" borderId="26" xfId="0" applyFont="1" applyFill="1" applyBorder="1" applyAlignment="1">
      <alignment horizontal="left" vertical="center" wrapText="1" indent="1" readingOrder="1"/>
    </xf>
    <xf numFmtId="0" fontId="31" fillId="11" borderId="12" xfId="0" applyFont="1" applyFill="1" applyBorder="1" applyAlignment="1">
      <alignment horizontal="left" vertical="center" wrapText="1" indent="1" readingOrder="1"/>
    </xf>
    <xf numFmtId="0" fontId="31" fillId="11" borderId="24" xfId="0" applyFont="1" applyFill="1" applyBorder="1" applyAlignment="1">
      <alignment horizontal="left" vertical="center" wrapText="1" indent="1" readingOrder="1"/>
    </xf>
    <xf numFmtId="0" fontId="32" fillId="3" borderId="36" xfId="0" applyFont="1" applyFill="1" applyBorder="1"/>
    <xf numFmtId="0" fontId="26" fillId="10" borderId="26" xfId="0" applyFont="1" applyFill="1" applyBorder="1" applyAlignment="1">
      <alignment horizontal="left" vertical="center" wrapText="1" indent="1" readingOrder="1"/>
    </xf>
    <xf numFmtId="0" fontId="32" fillId="3" borderId="37" xfId="0" applyFont="1" applyFill="1" applyBorder="1"/>
    <xf numFmtId="0" fontId="33" fillId="7" borderId="35" xfId="0" quotePrefix="1" applyFont="1" applyFill="1" applyBorder="1" applyAlignment="1">
      <alignment horizontal="center" vertical="center" wrapText="1" readingOrder="1"/>
    </xf>
    <xf numFmtId="166" fontId="9" fillId="3" borderId="0" xfId="0" applyNumberFormat="1" applyFont="1" applyFill="1" applyAlignment="1" applyProtection="1">
      <alignment horizontal="center"/>
      <protection hidden="1"/>
    </xf>
    <xf numFmtId="167" fontId="9" fillId="3" borderId="9" xfId="0" applyNumberFormat="1" applyFont="1" applyFill="1" applyBorder="1" applyAlignment="1" applyProtection="1">
      <alignment horizontal="center"/>
      <protection hidden="1"/>
    </xf>
    <xf numFmtId="167" fontId="9" fillId="3" borderId="0" xfId="0" applyNumberFormat="1" applyFont="1" applyFill="1" applyAlignment="1" applyProtection="1">
      <alignment horizontal="center"/>
      <protection hidden="1"/>
    </xf>
    <xf numFmtId="0" fontId="6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8" fillId="2" borderId="0" xfId="0" applyFont="1" applyFill="1" applyAlignment="1" applyProtection="1">
      <alignment wrapText="1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8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3" fillId="2" borderId="0" xfId="0" applyFont="1" applyFill="1" applyProtection="1">
      <protection locked="0"/>
    </xf>
    <xf numFmtId="0" fontId="3" fillId="2" borderId="0" xfId="0" quotePrefix="1" applyFont="1" applyFill="1" applyProtection="1">
      <protection locked="0"/>
    </xf>
    <xf numFmtId="9" fontId="3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24" fillId="12" borderId="31" xfId="0" applyFont="1" applyFill="1" applyBorder="1" applyAlignment="1">
      <alignment horizontal="left" vertical="center" indent="1"/>
    </xf>
    <xf numFmtId="0" fontId="24" fillId="12" borderId="0" xfId="0" applyFont="1" applyFill="1" applyAlignment="1">
      <alignment horizontal="left" vertical="center" indent="1"/>
    </xf>
    <xf numFmtId="0" fontId="19" fillId="3" borderId="32" xfId="0" applyFont="1" applyFill="1" applyBorder="1" applyAlignment="1">
      <alignment horizontal="left" vertical="center" indent="1"/>
    </xf>
    <xf numFmtId="0" fontId="19" fillId="3" borderId="33" xfId="0" applyFont="1" applyFill="1" applyBorder="1" applyAlignment="1">
      <alignment horizontal="left" vertical="center" indent="1"/>
    </xf>
    <xf numFmtId="0" fontId="3" fillId="5" borderId="6" xfId="0" applyFont="1" applyFill="1" applyBorder="1" applyAlignment="1" applyProtection="1">
      <alignment horizontal="center" wrapText="1"/>
      <protection locked="0" hidden="1"/>
    </xf>
    <xf numFmtId="0" fontId="3" fillId="5" borderId="7" xfId="0" applyFont="1" applyFill="1" applyBorder="1" applyAlignment="1" applyProtection="1">
      <alignment horizontal="center" wrapText="1"/>
      <protection locked="0" hidden="1"/>
    </xf>
    <xf numFmtId="0" fontId="3" fillId="5" borderId="8" xfId="0" applyFont="1" applyFill="1" applyBorder="1" applyAlignment="1" applyProtection="1">
      <alignment horizontal="center" wrapText="1"/>
      <protection locked="0" hidden="1"/>
    </xf>
    <xf numFmtId="0" fontId="3" fillId="5" borderId="6" xfId="0" applyFont="1" applyFill="1" applyBorder="1" applyAlignment="1" applyProtection="1">
      <alignment horizontal="center" wrapText="1"/>
      <protection locked="0"/>
    </xf>
    <xf numFmtId="0" fontId="3" fillId="5" borderId="7" xfId="0" applyFont="1" applyFill="1" applyBorder="1" applyAlignment="1" applyProtection="1">
      <alignment horizontal="center" wrapText="1"/>
      <protection locked="0"/>
    </xf>
    <xf numFmtId="0" fontId="3" fillId="5" borderId="8" xfId="0" applyFont="1" applyFill="1" applyBorder="1" applyAlignment="1" applyProtection="1">
      <alignment horizontal="center" wrapText="1"/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/>
      <protection hidden="1"/>
    </xf>
    <xf numFmtId="3" fontId="2" fillId="5" borderId="0" xfId="0" applyNumberFormat="1" applyFont="1" applyFill="1" applyAlignment="1" applyProtection="1">
      <alignment horizontal="right" wrapText="1"/>
      <protection hidden="1"/>
    </xf>
    <xf numFmtId="3" fontId="2" fillId="6" borderId="0" xfId="0" applyNumberFormat="1" applyFont="1" applyFill="1" applyAlignment="1" applyProtection="1">
      <alignment horizontal="right" wrapText="1"/>
      <protection hidden="1"/>
    </xf>
    <xf numFmtId="3" fontId="2" fillId="3" borderId="0" xfId="0" applyNumberFormat="1" applyFont="1" applyFill="1" applyAlignment="1" applyProtection="1">
      <alignment horizontal="right" wrapText="1"/>
      <protection hidden="1"/>
    </xf>
    <xf numFmtId="3" fontId="5" fillId="2" borderId="0" xfId="0" applyNumberFormat="1" applyFont="1" applyFill="1" applyAlignment="1" applyProtection="1">
      <alignment horizontal="right" wrapText="1"/>
      <protection hidden="1"/>
    </xf>
    <xf numFmtId="3" fontId="3" fillId="5" borderId="0" xfId="0" applyNumberFormat="1" applyFont="1" applyFill="1" applyAlignment="1" applyProtection="1">
      <alignment horizontal="right" wrapText="1"/>
      <protection locked="0"/>
    </xf>
    <xf numFmtId="3" fontId="3" fillId="6" borderId="0" xfId="0" applyNumberFormat="1" applyFont="1" applyFill="1" applyAlignment="1" applyProtection="1">
      <alignment horizontal="right" wrapText="1"/>
      <protection locked="0"/>
    </xf>
    <xf numFmtId="3" fontId="3" fillId="3" borderId="0" xfId="0" applyNumberFormat="1" applyFont="1" applyFill="1" applyAlignment="1" applyProtection="1">
      <alignment horizontal="right" wrapText="1"/>
      <protection hidden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3" fillId="5" borderId="1" xfId="0" applyNumberFormat="1" applyFont="1" applyFill="1" applyBorder="1" applyAlignment="1" applyProtection="1">
      <alignment horizontal="right" wrapText="1"/>
      <protection locked="0"/>
    </xf>
    <xf numFmtId="3" fontId="3" fillId="6" borderId="1" xfId="0" applyNumberFormat="1" applyFont="1" applyFill="1" applyBorder="1" applyAlignment="1" applyProtection="1">
      <alignment horizontal="right" wrapText="1"/>
      <protection locked="0"/>
    </xf>
    <xf numFmtId="3" fontId="3" fillId="3" borderId="1" xfId="0" applyNumberFormat="1" applyFont="1" applyFill="1" applyBorder="1" applyAlignment="1" applyProtection="1">
      <alignment horizontal="right" wrapText="1"/>
      <protection locked="0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3" fontId="2" fillId="2" borderId="0" xfId="0" applyNumberFormat="1" applyFont="1" applyFill="1" applyAlignment="1" applyProtection="1">
      <alignment horizontal="right" wrapText="1"/>
      <protection hidden="1"/>
    </xf>
    <xf numFmtId="3" fontId="2" fillId="5" borderId="2" xfId="0" applyNumberFormat="1" applyFont="1" applyFill="1" applyBorder="1" applyAlignment="1" applyProtection="1">
      <alignment horizontal="right" wrapText="1"/>
      <protection hidden="1"/>
    </xf>
    <xf numFmtId="3" fontId="2" fillId="6" borderId="2" xfId="0" applyNumberFormat="1" applyFont="1" applyFill="1" applyBorder="1" applyAlignment="1" applyProtection="1">
      <alignment horizontal="right" wrapText="1"/>
      <protection hidden="1"/>
    </xf>
    <xf numFmtId="3" fontId="2" fillId="3" borderId="2" xfId="0" applyNumberFormat="1" applyFont="1" applyFill="1" applyBorder="1" applyAlignment="1" applyProtection="1">
      <alignment horizontal="right" wrapText="1"/>
      <protection hidden="1"/>
    </xf>
    <xf numFmtId="3" fontId="2" fillId="2" borderId="2" xfId="0" applyNumberFormat="1" applyFont="1" applyFill="1" applyBorder="1" applyAlignment="1" applyProtection="1">
      <alignment horizontal="right" wrapText="1"/>
      <protection hidden="1"/>
    </xf>
    <xf numFmtId="3" fontId="7" fillId="5" borderId="4" xfId="0" applyNumberFormat="1" applyFont="1" applyFill="1" applyBorder="1" applyAlignment="1" applyProtection="1">
      <alignment horizontal="right" wrapText="1"/>
      <protection locked="0"/>
    </xf>
    <xf numFmtId="3" fontId="7" fillId="6" borderId="4" xfId="0" applyNumberFormat="1" applyFont="1" applyFill="1" applyBorder="1" applyAlignment="1" applyProtection="1">
      <alignment horizontal="right" wrapText="1"/>
      <protection locked="0"/>
    </xf>
    <xf numFmtId="3" fontId="7" fillId="3" borderId="4" xfId="0" applyNumberFormat="1" applyFont="1" applyFill="1" applyBorder="1" applyAlignment="1" applyProtection="1">
      <alignment horizontal="right" wrapText="1"/>
      <protection hidden="1"/>
    </xf>
    <xf numFmtId="3" fontId="7" fillId="2" borderId="4" xfId="0" applyNumberFormat="1" applyFont="1" applyFill="1" applyBorder="1" applyAlignment="1" applyProtection="1">
      <alignment horizontal="right" wrapText="1"/>
      <protection locked="0"/>
    </xf>
    <xf numFmtId="3" fontId="2" fillId="5" borderId="5" xfId="0" applyNumberFormat="1" applyFont="1" applyFill="1" applyBorder="1" applyAlignment="1" applyProtection="1">
      <alignment horizontal="right" vertical="top" wrapText="1"/>
      <protection hidden="1"/>
    </xf>
    <xf numFmtId="3" fontId="2" fillId="6" borderId="5" xfId="0" applyNumberFormat="1" applyFont="1" applyFill="1" applyBorder="1" applyAlignment="1" applyProtection="1">
      <alignment horizontal="right" vertical="top" wrapText="1"/>
      <protection hidden="1"/>
    </xf>
    <xf numFmtId="3" fontId="2" fillId="3" borderId="5" xfId="0" applyNumberFormat="1" applyFont="1" applyFill="1" applyBorder="1" applyAlignment="1" applyProtection="1">
      <alignment horizontal="right" vertical="top" wrapText="1"/>
      <protection hidden="1"/>
    </xf>
    <xf numFmtId="3" fontId="2" fillId="2" borderId="5" xfId="0" applyNumberFormat="1" applyFont="1" applyFill="1" applyBorder="1" applyAlignment="1" applyProtection="1">
      <alignment horizontal="right" vertical="top" wrapText="1"/>
      <protection hidden="1"/>
    </xf>
    <xf numFmtId="3" fontId="2" fillId="5" borderId="5" xfId="0" applyNumberFormat="1" applyFont="1" applyFill="1" applyBorder="1" applyAlignment="1" applyProtection="1">
      <alignment horizontal="right" vertical="center" wrapText="1"/>
      <protection hidden="1"/>
    </xf>
    <xf numFmtId="3" fontId="2" fillId="6" borderId="5" xfId="0" applyNumberFormat="1" applyFont="1" applyFill="1" applyBorder="1" applyAlignment="1" applyProtection="1">
      <alignment horizontal="right" vertical="center" wrapText="1"/>
      <protection hidden="1"/>
    </xf>
    <xf numFmtId="3" fontId="2" fillId="3" borderId="5" xfId="0" applyNumberFormat="1" applyFont="1" applyFill="1" applyBorder="1" applyAlignment="1" applyProtection="1">
      <alignment horizontal="right" vertical="center" wrapText="1"/>
      <protection hidden="1"/>
    </xf>
    <xf numFmtId="3" fontId="2" fillId="5" borderId="5" xfId="0" applyNumberFormat="1" applyFont="1" applyFill="1" applyBorder="1" applyAlignment="1" applyProtection="1">
      <alignment horizontal="right" wrapText="1"/>
      <protection hidden="1"/>
    </xf>
    <xf numFmtId="3" fontId="2" fillId="6" borderId="5" xfId="0" applyNumberFormat="1" applyFont="1" applyFill="1" applyBorder="1" applyAlignment="1" applyProtection="1">
      <alignment horizontal="right" wrapText="1"/>
      <protection hidden="1"/>
    </xf>
    <xf numFmtId="3" fontId="2" fillId="3" borderId="5" xfId="0" applyNumberFormat="1" applyFont="1" applyFill="1" applyBorder="1" applyAlignment="1" applyProtection="1">
      <alignment horizontal="right" wrapText="1"/>
      <protection hidden="1"/>
    </xf>
    <xf numFmtId="3" fontId="2" fillId="2" borderId="5" xfId="0" applyNumberFormat="1" applyFont="1" applyFill="1" applyBorder="1" applyAlignment="1" applyProtection="1">
      <alignment horizontal="right" wrapText="1"/>
      <protection hidden="1"/>
    </xf>
    <xf numFmtId="3" fontId="2" fillId="5" borderId="3" xfId="0" applyNumberFormat="1" applyFont="1" applyFill="1" applyBorder="1" applyAlignment="1" applyProtection="1">
      <alignment horizontal="right" vertical="center" wrapText="1"/>
      <protection hidden="1"/>
    </xf>
    <xf numFmtId="3" fontId="2" fillId="6" borderId="3" xfId="0" applyNumberFormat="1" applyFont="1" applyFill="1" applyBorder="1" applyAlignment="1" applyProtection="1">
      <alignment horizontal="right" vertical="center" wrapText="1"/>
      <protection hidden="1"/>
    </xf>
    <xf numFmtId="3" fontId="2" fillId="3" borderId="3" xfId="0" applyNumberFormat="1" applyFont="1" applyFill="1" applyBorder="1" applyAlignment="1" applyProtection="1">
      <alignment horizontal="right" vertical="center" wrapText="1"/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3" fontId="11" fillId="2" borderId="0" xfId="0" applyNumberFormat="1" applyFont="1" applyFill="1" applyAlignment="1">
      <alignment horizontal="right" wrapText="1"/>
    </xf>
    <xf numFmtId="164" fontId="2" fillId="5" borderId="0" xfId="0" applyNumberFormat="1" applyFont="1" applyFill="1" applyAlignment="1" applyProtection="1">
      <alignment horizontal="right" wrapText="1"/>
      <protection hidden="1"/>
    </xf>
    <xf numFmtId="164" fontId="2" fillId="6" borderId="0" xfId="0" applyNumberFormat="1" applyFont="1" applyFill="1" applyAlignment="1" applyProtection="1">
      <alignment horizontal="right" wrapText="1"/>
      <protection hidden="1"/>
    </xf>
    <xf numFmtId="164" fontId="2" fillId="3" borderId="0" xfId="0" applyNumberFormat="1" applyFont="1" applyFill="1" applyAlignment="1" applyProtection="1">
      <alignment horizontal="right" wrapText="1"/>
      <protection hidden="1"/>
    </xf>
    <xf numFmtId="164" fontId="5" fillId="2" borderId="0" xfId="0" applyNumberFormat="1" applyFont="1" applyFill="1" applyAlignment="1" applyProtection="1">
      <alignment horizontal="right" wrapText="1"/>
      <protection hidden="1"/>
    </xf>
    <xf numFmtId="3" fontId="3" fillId="3" borderId="0" xfId="0" applyNumberFormat="1" applyFont="1" applyFill="1" applyAlignment="1" applyProtection="1">
      <alignment horizontal="right" wrapText="1"/>
      <protection locked="0"/>
    </xf>
    <xf numFmtId="3" fontId="8" fillId="5" borderId="2" xfId="0" applyNumberFormat="1" applyFont="1" applyFill="1" applyBorder="1" applyAlignment="1" applyProtection="1">
      <alignment horizontal="right" vertical="center" wrapText="1"/>
      <protection hidden="1"/>
    </xf>
    <xf numFmtId="3" fontId="8" fillId="6" borderId="2" xfId="0" applyNumberFormat="1" applyFont="1" applyFill="1" applyBorder="1" applyAlignment="1" applyProtection="1">
      <alignment horizontal="right" vertical="center" wrapText="1"/>
      <protection hidden="1"/>
    </xf>
    <xf numFmtId="3" fontId="8" fillId="3" borderId="2" xfId="0" applyNumberFormat="1" applyFont="1" applyFill="1" applyBorder="1" applyAlignment="1" applyProtection="1">
      <alignment horizontal="right" vertical="center" wrapText="1"/>
      <protection hidden="1"/>
    </xf>
    <xf numFmtId="3" fontId="8" fillId="2" borderId="2" xfId="0" applyNumberFormat="1" applyFont="1" applyFill="1" applyBorder="1" applyAlignment="1" applyProtection="1">
      <alignment horizontal="right" vertical="center" wrapText="1"/>
      <protection hidden="1"/>
    </xf>
    <xf numFmtId="3" fontId="2" fillId="5" borderId="0" xfId="0" applyNumberFormat="1" applyFont="1" applyFill="1" applyAlignment="1" applyProtection="1">
      <alignment horizontal="right" vertical="center" wrapText="1"/>
      <protection hidden="1"/>
    </xf>
    <xf numFmtId="3" fontId="2" fillId="6" borderId="0" xfId="0" applyNumberFormat="1" applyFont="1" applyFill="1" applyAlignment="1" applyProtection="1">
      <alignment horizontal="right" vertical="center" wrapText="1"/>
      <protection hidden="1"/>
    </xf>
    <xf numFmtId="3" fontId="2" fillId="3" borderId="0" xfId="0" applyNumberFormat="1" applyFont="1" applyFill="1" applyAlignment="1" applyProtection="1">
      <alignment horizontal="right" vertical="center" wrapText="1"/>
      <protection hidden="1"/>
    </xf>
    <xf numFmtId="3" fontId="2" fillId="2" borderId="0" xfId="0" applyNumberFormat="1" applyFont="1" applyFill="1" applyAlignment="1" applyProtection="1">
      <alignment horizontal="right" vertical="center" wrapText="1"/>
      <protection hidden="1"/>
    </xf>
    <xf numFmtId="3" fontId="3" fillId="5" borderId="0" xfId="0" applyNumberFormat="1" applyFont="1" applyFill="1" applyAlignment="1" applyProtection="1">
      <alignment horizontal="right" vertical="center" wrapText="1"/>
      <protection locked="0"/>
    </xf>
    <xf numFmtId="3" fontId="3" fillId="6" borderId="0" xfId="0" applyNumberFormat="1" applyFont="1" applyFill="1" applyAlignment="1" applyProtection="1">
      <alignment horizontal="right" vertical="center" wrapText="1"/>
      <protection locked="0"/>
    </xf>
    <xf numFmtId="3" fontId="3" fillId="3" borderId="0" xfId="0" applyNumberFormat="1" applyFont="1" applyFill="1" applyAlignment="1" applyProtection="1">
      <alignment horizontal="right" vertical="center" wrapText="1"/>
      <protection hidden="1"/>
    </xf>
    <xf numFmtId="3" fontId="3" fillId="2" borderId="0" xfId="0" applyNumberFormat="1" applyFont="1" applyFill="1" applyAlignment="1" applyProtection="1">
      <alignment horizontal="right" vertical="center" wrapText="1"/>
      <protection locked="0"/>
    </xf>
    <xf numFmtId="3" fontId="3" fillId="3" borderId="0" xfId="0" applyNumberFormat="1" applyFont="1" applyFill="1" applyAlignment="1" applyProtection="1">
      <alignment horizontal="right" vertical="center" wrapText="1"/>
      <protection locked="0"/>
    </xf>
    <xf numFmtId="3" fontId="3" fillId="5" borderId="0" xfId="0" applyNumberFormat="1" applyFont="1" applyFill="1" applyAlignment="1" applyProtection="1">
      <alignment horizontal="right" vertical="center" wrapText="1"/>
      <protection hidden="1"/>
    </xf>
    <xf numFmtId="3" fontId="3" fillId="6" borderId="0" xfId="0" applyNumberFormat="1" applyFont="1" applyFill="1" applyAlignment="1" applyProtection="1">
      <alignment horizontal="right" vertical="center" wrapText="1"/>
      <protection hidden="1"/>
    </xf>
    <xf numFmtId="3" fontId="3" fillId="2" borderId="0" xfId="0" applyNumberFormat="1" applyFont="1" applyFill="1" applyAlignment="1" applyProtection="1">
      <alignment horizontal="right" vertical="center" wrapText="1"/>
      <protection hidden="1"/>
    </xf>
    <xf numFmtId="3" fontId="8" fillId="5" borderId="0" xfId="0" applyNumberFormat="1" applyFont="1" applyFill="1" applyAlignment="1" applyProtection="1">
      <alignment horizontal="right" vertical="center" wrapText="1"/>
      <protection hidden="1"/>
    </xf>
    <xf numFmtId="3" fontId="8" fillId="6" borderId="0" xfId="0" applyNumberFormat="1" applyFont="1" applyFill="1" applyAlignment="1" applyProtection="1">
      <alignment horizontal="right" vertical="center" wrapText="1"/>
      <protection hidden="1"/>
    </xf>
    <xf numFmtId="3" fontId="8" fillId="3" borderId="0" xfId="0" applyNumberFormat="1" applyFont="1" applyFill="1" applyAlignment="1" applyProtection="1">
      <alignment horizontal="right" vertical="center" wrapText="1"/>
      <protection hidden="1"/>
    </xf>
    <xf numFmtId="3" fontId="8" fillId="2" borderId="0" xfId="0" applyNumberFormat="1" applyFont="1" applyFill="1" applyAlignment="1" applyProtection="1">
      <alignment horizontal="right" vertical="center" wrapText="1"/>
      <protection hidden="1"/>
    </xf>
    <xf numFmtId="3" fontId="10" fillId="5" borderId="2" xfId="0" applyNumberFormat="1" applyFont="1" applyFill="1" applyBorder="1" applyAlignment="1" applyProtection="1">
      <alignment horizontal="right" vertical="center" wrapText="1"/>
      <protection hidden="1"/>
    </xf>
    <xf numFmtId="3" fontId="10" fillId="6" borderId="2" xfId="0" applyNumberFormat="1" applyFont="1" applyFill="1" applyBorder="1" applyAlignment="1" applyProtection="1">
      <alignment horizontal="right" vertical="center" wrapText="1"/>
      <protection hidden="1"/>
    </xf>
    <xf numFmtId="3" fontId="10" fillId="3" borderId="2" xfId="0" applyNumberFormat="1" applyFont="1" applyFill="1" applyBorder="1" applyAlignment="1" applyProtection="1">
      <alignment horizontal="right" vertical="center" wrapText="1"/>
      <protection hidden="1"/>
    </xf>
    <xf numFmtId="3" fontId="10" fillId="2" borderId="2" xfId="0" applyNumberFormat="1" applyFont="1" applyFill="1" applyBorder="1" applyAlignment="1" applyProtection="1">
      <alignment horizontal="right" vertical="center" wrapText="1"/>
      <protection hidden="1"/>
    </xf>
    <xf numFmtId="3" fontId="5" fillId="5" borderId="0" xfId="0" applyNumberFormat="1" applyFont="1" applyFill="1" applyAlignment="1" applyProtection="1">
      <alignment horizontal="right" vertical="center" wrapText="1"/>
      <protection hidden="1"/>
    </xf>
    <xf numFmtId="3" fontId="5" fillId="6" borderId="0" xfId="0" applyNumberFormat="1" applyFont="1" applyFill="1" applyAlignment="1" applyProtection="1">
      <alignment horizontal="right" vertical="center" wrapText="1"/>
      <protection hidden="1"/>
    </xf>
    <xf numFmtId="3" fontId="5" fillId="3" borderId="0" xfId="0" applyNumberFormat="1" applyFont="1" applyFill="1" applyAlignment="1" applyProtection="1">
      <alignment horizontal="right" vertical="center" wrapText="1"/>
      <protection hidden="1"/>
    </xf>
    <xf numFmtId="3" fontId="5" fillId="2" borderId="0" xfId="0" applyNumberFormat="1" applyFont="1" applyFill="1" applyAlignment="1" applyProtection="1">
      <alignment horizontal="right" vertical="center" wrapText="1"/>
      <protection hidden="1"/>
    </xf>
    <xf numFmtId="3" fontId="6" fillId="5" borderId="0" xfId="0" applyNumberFormat="1" applyFont="1" applyFill="1" applyAlignment="1" applyProtection="1">
      <alignment horizontal="right" vertical="center" wrapText="1"/>
      <protection locked="0"/>
    </xf>
    <xf numFmtId="3" fontId="6" fillId="5" borderId="0" xfId="0" applyNumberFormat="1" applyFont="1" applyFill="1" applyAlignment="1" applyProtection="1">
      <alignment horizontal="right" vertical="center" wrapText="1"/>
      <protection hidden="1"/>
    </xf>
    <xf numFmtId="3" fontId="6" fillId="6" borderId="0" xfId="0" applyNumberFormat="1" applyFont="1" applyFill="1" applyAlignment="1" applyProtection="1">
      <alignment horizontal="right" vertical="center" wrapText="1"/>
      <protection hidden="1"/>
    </xf>
    <xf numFmtId="3" fontId="6" fillId="3" borderId="0" xfId="0" applyNumberFormat="1" applyFont="1" applyFill="1" applyAlignment="1" applyProtection="1">
      <alignment horizontal="right" vertical="center" wrapText="1"/>
      <protection hidden="1"/>
    </xf>
    <xf numFmtId="3" fontId="6" fillId="2" borderId="0" xfId="0" applyNumberFormat="1" applyFont="1" applyFill="1" applyAlignment="1" applyProtection="1">
      <alignment horizontal="right" vertical="center" wrapText="1"/>
      <protection hidden="1"/>
    </xf>
    <xf numFmtId="3" fontId="10" fillId="5" borderId="5" xfId="0" applyNumberFormat="1" applyFont="1" applyFill="1" applyBorder="1" applyAlignment="1" applyProtection="1">
      <alignment horizontal="right" vertical="center" wrapText="1"/>
      <protection hidden="1"/>
    </xf>
    <xf numFmtId="3" fontId="10" fillId="6" borderId="5" xfId="0" applyNumberFormat="1" applyFont="1" applyFill="1" applyBorder="1" applyAlignment="1" applyProtection="1">
      <alignment horizontal="right" vertical="center" wrapText="1"/>
      <protection hidden="1"/>
    </xf>
    <xf numFmtId="3" fontId="10" fillId="3" borderId="5" xfId="0" applyNumberFormat="1" applyFont="1" applyFill="1" applyBorder="1" applyAlignment="1" applyProtection="1">
      <alignment horizontal="right" vertical="center" wrapText="1"/>
      <protection hidden="1"/>
    </xf>
    <xf numFmtId="3" fontId="10" fillId="2" borderId="5" xfId="0" applyNumberFormat="1" applyFont="1" applyFill="1" applyBorder="1" applyAlignment="1" applyProtection="1">
      <alignment horizontal="right" vertical="center" wrapText="1"/>
      <protection hidden="1"/>
    </xf>
    <xf numFmtId="3" fontId="3" fillId="2" borderId="0" xfId="0" applyNumberFormat="1" applyFont="1" applyFill="1" applyAlignment="1" applyProtection="1">
      <alignment horizontal="right"/>
      <protection hidden="1"/>
    </xf>
    <xf numFmtId="3" fontId="3" fillId="3" borderId="1" xfId="0" applyNumberFormat="1" applyFont="1" applyFill="1" applyBorder="1" applyAlignment="1" applyProtection="1">
      <alignment horizontal="right" wrapText="1"/>
      <protection hidden="1"/>
    </xf>
    <xf numFmtId="0" fontId="3" fillId="2" borderId="27" xfId="0" applyFont="1" applyFill="1" applyBorder="1" applyAlignment="1" applyProtection="1">
      <alignment horizontal="right"/>
      <protection hidden="1"/>
    </xf>
    <xf numFmtId="164" fontId="3" fillId="2" borderId="4" xfId="0" applyNumberFormat="1" applyFont="1" applyFill="1" applyBorder="1" applyAlignment="1" applyProtection="1">
      <alignment horizontal="righ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5"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</dxfs>
  <tableStyles count="0" defaultTableStyle="TableStyleMedium2" defaultPivotStyle="PivotStyleLight16"/>
  <colors>
    <mruColors>
      <color rgb="FFC8B4FF"/>
      <color rgb="FFD2FF96"/>
      <color rgb="FFD9F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35</xdr:row>
      <xdr:rowOff>0</xdr:rowOff>
    </xdr:from>
    <xdr:to>
      <xdr:col>5</xdr:col>
      <xdr:colOff>1</xdr:colOff>
      <xdr:row>41</xdr:row>
      <xdr:rowOff>93075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F599A33-F9C2-445D-941D-D47AC8F0C548}"/>
            </a:ext>
          </a:extLst>
        </xdr:cNvPr>
        <xdr:cNvSpPr/>
      </xdr:nvSpPr>
      <xdr:spPr>
        <a:xfrm>
          <a:off x="613834" y="17123833"/>
          <a:ext cx="8043334" cy="10455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1828709" rtl="0" eaLnBrk="1" latinLnBrk="0" hangingPunct="1">
            <a:defRPr sz="3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914354" algn="l" defTabSz="1828709" rtl="0" eaLnBrk="1" latinLnBrk="0" hangingPunct="1">
            <a:defRPr sz="3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828709" algn="l" defTabSz="1828709" rtl="0" eaLnBrk="1" latinLnBrk="0" hangingPunct="1">
            <a:defRPr sz="3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743063" algn="l" defTabSz="1828709" rtl="0" eaLnBrk="1" latinLnBrk="0" hangingPunct="1">
            <a:defRPr sz="3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3657417" algn="l" defTabSz="1828709" rtl="0" eaLnBrk="1" latinLnBrk="0" hangingPunct="1">
            <a:defRPr sz="3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4571771" algn="l" defTabSz="1828709" rtl="0" eaLnBrk="1" latinLnBrk="0" hangingPunct="1">
            <a:defRPr sz="3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5486126" algn="l" defTabSz="1828709" rtl="0" eaLnBrk="1" latinLnBrk="0" hangingPunct="1">
            <a:defRPr sz="3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6400480" algn="l" defTabSz="1828709" rtl="0" eaLnBrk="1" latinLnBrk="0" hangingPunct="1">
            <a:defRPr sz="3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7314834" algn="l" defTabSz="1828709" rtl="0" eaLnBrk="1" latinLnBrk="0" hangingPunct="1">
            <a:defRPr sz="36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GB" sz="2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Conclusion: </a:t>
          </a:r>
          <a:r>
            <a:rPr lang="en-GB" sz="24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Financial rating</a:t>
          </a:r>
          <a:endParaRPr lang="en-FI" sz="24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605013</xdr:colOff>
      <xdr:row>37</xdr:row>
      <xdr:rowOff>33314</xdr:rowOff>
    </xdr:from>
    <xdr:to>
      <xdr:col>4</xdr:col>
      <xdr:colOff>3968515</xdr:colOff>
      <xdr:row>40</xdr:row>
      <xdr:rowOff>38907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517C0DA7-E9A0-4DD0-A7F9-24986A49E606}"/>
            </a:ext>
          </a:extLst>
        </xdr:cNvPr>
        <xdr:cNvGrpSpPr/>
      </xdr:nvGrpSpPr>
      <xdr:grpSpPr>
        <a:xfrm>
          <a:off x="5462763" y="17790635"/>
          <a:ext cx="3363502" cy="495451"/>
          <a:chOff x="9791397" y="4648503"/>
          <a:chExt cx="1916390" cy="217624"/>
        </a:xfrm>
      </xdr:grpSpPr>
      <xdr:grpSp>
        <xdr:nvGrpSpPr>
          <xdr:cNvPr id="4" name="Bars 5">
            <a:extLst>
              <a:ext uri="{FF2B5EF4-FFF2-40B4-BE49-F238E27FC236}">
                <a16:creationId xmlns:a16="http://schemas.microsoft.com/office/drawing/2014/main" id="{FCB38C45-B54E-62A6-97EB-CDF118564B62}"/>
              </a:ext>
            </a:extLst>
          </xdr:cNvPr>
          <xdr:cNvGrpSpPr>
            <a:grpSpLocks noChangeAspect="1"/>
          </xdr:cNvGrpSpPr>
        </xdr:nvGrpSpPr>
        <xdr:grpSpPr>
          <a:xfrm>
            <a:off x="9869979" y="4648503"/>
            <a:ext cx="1760350" cy="106376"/>
            <a:chOff x="4135869" y="6096073"/>
            <a:chExt cx="838110" cy="51893"/>
          </a:xfrm>
        </xdr:grpSpPr>
        <xdr:sp macro="" textlink="">
          <xdr:nvSpPr>
            <xdr:cNvPr id="7" name="0/5 [0+]">
              <a:extLst>
                <a:ext uri="{FF2B5EF4-FFF2-40B4-BE49-F238E27FC236}">
                  <a16:creationId xmlns:a16="http://schemas.microsoft.com/office/drawing/2014/main" id="{B6EF88B9-AB64-C116-8497-0778B8B1BF37}"/>
                </a:ext>
              </a:extLst>
            </xdr:cNvPr>
            <xdr:cNvSpPr>
              <a:spLocks noChangeAspect="1"/>
            </xdr:cNvSpPr>
          </xdr:nvSpPr>
          <xdr:spPr>
            <a:xfrm flipH="1">
              <a:off x="4135869" y="6096073"/>
              <a:ext cx="147462" cy="51893"/>
            </a:xfrm>
            <a:prstGeom prst="rect">
              <a:avLst/>
            </a:prstGeom>
            <a:solidFill>
              <a:srgbClr val="D9D9D9"/>
            </a:solidFill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91435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1828709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2743063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3657417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4571771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5486126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640048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731483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i-FI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8" name="1/5 [1+]">
              <a:extLst>
                <a:ext uri="{FF2B5EF4-FFF2-40B4-BE49-F238E27FC236}">
                  <a16:creationId xmlns:a16="http://schemas.microsoft.com/office/drawing/2014/main" id="{497C037F-531F-17BA-F63C-024ECC00E787}"/>
                </a:ext>
              </a:extLst>
            </xdr:cNvPr>
            <xdr:cNvSpPr>
              <a:spLocks noChangeAspect="1"/>
            </xdr:cNvSpPr>
          </xdr:nvSpPr>
          <xdr:spPr>
            <a:xfrm flipH="1">
              <a:off x="4135869" y="6096073"/>
              <a:ext cx="147462" cy="51893"/>
            </a:xfrm>
            <a:prstGeom prst="rect">
              <a:avLst/>
            </a:prstGeom>
            <a:solidFill>
              <a:schemeClr val="accent1">
                <a:lumMod val="50000"/>
              </a:schemeClr>
            </a:solidFill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91435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1828709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2743063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3657417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4571771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5486126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640048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731483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i-FI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9" name="0/5 [0+]">
              <a:extLst>
                <a:ext uri="{FF2B5EF4-FFF2-40B4-BE49-F238E27FC236}">
                  <a16:creationId xmlns:a16="http://schemas.microsoft.com/office/drawing/2014/main" id="{7F378452-62F6-F27E-F64F-328E8A0C5D87}"/>
                </a:ext>
              </a:extLst>
            </xdr:cNvPr>
            <xdr:cNvSpPr>
              <a:spLocks noChangeAspect="1"/>
            </xdr:cNvSpPr>
          </xdr:nvSpPr>
          <xdr:spPr>
            <a:xfrm flipH="1">
              <a:off x="4308531" y="6096073"/>
              <a:ext cx="147462" cy="51893"/>
            </a:xfrm>
            <a:prstGeom prst="rect">
              <a:avLst/>
            </a:prstGeom>
            <a:solidFill>
              <a:srgbClr val="D9D9D9"/>
            </a:solidFill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91435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1828709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2743063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3657417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4571771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5486126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640048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731483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i-FI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0" name="2/5 [2+]">
              <a:extLst>
                <a:ext uri="{FF2B5EF4-FFF2-40B4-BE49-F238E27FC236}">
                  <a16:creationId xmlns:a16="http://schemas.microsoft.com/office/drawing/2014/main" id="{7F2D5B97-1D71-8BF6-E69D-7205BE4BC47B}"/>
                </a:ext>
              </a:extLst>
            </xdr:cNvPr>
            <xdr:cNvSpPr>
              <a:spLocks noChangeAspect="1"/>
            </xdr:cNvSpPr>
          </xdr:nvSpPr>
          <xdr:spPr>
            <a:xfrm flipH="1">
              <a:off x="4308531" y="6096073"/>
              <a:ext cx="147462" cy="51893"/>
            </a:xfrm>
            <a:prstGeom prst="rect">
              <a:avLst/>
            </a:prstGeom>
            <a:solidFill>
              <a:schemeClr val="accent1">
                <a:lumMod val="50000"/>
              </a:schemeClr>
            </a:solidFill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91435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1828709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2743063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3657417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4571771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5486126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640048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731483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i-FI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1" name="0/5 [0+]">
              <a:extLst>
                <a:ext uri="{FF2B5EF4-FFF2-40B4-BE49-F238E27FC236}">
                  <a16:creationId xmlns:a16="http://schemas.microsoft.com/office/drawing/2014/main" id="{FE09B718-8A2A-5D51-1D5A-3D76A908A14A}"/>
                </a:ext>
              </a:extLst>
            </xdr:cNvPr>
            <xdr:cNvSpPr>
              <a:spLocks noChangeAspect="1"/>
            </xdr:cNvSpPr>
          </xdr:nvSpPr>
          <xdr:spPr>
            <a:xfrm flipH="1">
              <a:off x="4481193" y="6096073"/>
              <a:ext cx="147462" cy="51893"/>
            </a:xfrm>
            <a:prstGeom prst="rect">
              <a:avLst/>
            </a:prstGeom>
            <a:solidFill>
              <a:schemeClr val="accent1">
                <a:lumMod val="50000"/>
              </a:schemeClr>
            </a:solidFill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91435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1828709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2743063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3657417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4571771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5486126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640048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731483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i-FI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2" name="0/5 [0+]">
              <a:extLst>
                <a:ext uri="{FF2B5EF4-FFF2-40B4-BE49-F238E27FC236}">
                  <a16:creationId xmlns:a16="http://schemas.microsoft.com/office/drawing/2014/main" id="{A9DA5066-E05F-C3DB-DACE-99E5B86C8888}"/>
                </a:ext>
              </a:extLst>
            </xdr:cNvPr>
            <xdr:cNvSpPr>
              <a:spLocks noChangeAspect="1"/>
            </xdr:cNvSpPr>
          </xdr:nvSpPr>
          <xdr:spPr>
            <a:xfrm flipH="1">
              <a:off x="4653855" y="6096073"/>
              <a:ext cx="147462" cy="51893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91435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1828709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2743063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3657417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4571771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5486126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640048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731483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i-FI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3" name="0/5 [0+]">
              <a:extLst>
                <a:ext uri="{FF2B5EF4-FFF2-40B4-BE49-F238E27FC236}">
                  <a16:creationId xmlns:a16="http://schemas.microsoft.com/office/drawing/2014/main" id="{69AAD4BF-2E0A-0204-1DDA-2EA88A7F4E3D}"/>
                </a:ext>
              </a:extLst>
            </xdr:cNvPr>
            <xdr:cNvSpPr>
              <a:spLocks noChangeAspect="1"/>
            </xdr:cNvSpPr>
          </xdr:nvSpPr>
          <xdr:spPr>
            <a:xfrm flipH="1">
              <a:off x="4826517" y="6096073"/>
              <a:ext cx="147462" cy="51893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19050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91435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1828709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2743063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3657417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4571771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5486126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6400480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7314834" algn="l" defTabSz="1828709" rtl="0" eaLnBrk="1" latinLnBrk="0" hangingPunct="1">
                <a:defRPr sz="36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i-FI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A8E6617-D8FC-40C0-48CC-B49AA51AB686}"/>
              </a:ext>
            </a:extLst>
          </xdr:cNvPr>
          <xdr:cNvSpPr>
            <a:spLocks/>
          </xdr:cNvSpPr>
        </xdr:nvSpPr>
        <xdr:spPr>
          <a:xfrm>
            <a:off x="9791397" y="4758315"/>
            <a:ext cx="464647" cy="10637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i-FI" sz="1600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Low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4AFBEABA-8F9D-95A7-F54C-0EBBBA654115}"/>
              </a:ext>
            </a:extLst>
          </xdr:cNvPr>
          <xdr:cNvSpPr>
            <a:spLocks/>
          </xdr:cNvSpPr>
        </xdr:nvSpPr>
        <xdr:spPr>
          <a:xfrm>
            <a:off x="11243140" y="4759751"/>
            <a:ext cx="464647" cy="10637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i-FI" sz="1600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High</a:t>
            </a:r>
          </a:p>
        </xdr:txBody>
      </xdr:sp>
    </xdr:grpSp>
    <xdr:clientData/>
  </xdr:twoCellAnchor>
  <xdr:twoCellAnchor>
    <xdr:from>
      <xdr:col>3</xdr:col>
      <xdr:colOff>212695</xdr:colOff>
      <xdr:row>5</xdr:row>
      <xdr:rowOff>204969</xdr:rowOff>
    </xdr:from>
    <xdr:to>
      <xdr:col>3</xdr:col>
      <xdr:colOff>1431068</xdr:colOff>
      <xdr:row>5</xdr:row>
      <xdr:rowOff>386468</xdr:rowOff>
    </xdr:to>
    <xdr:grpSp>
      <xdr:nvGrpSpPr>
        <xdr:cNvPr id="198" name="Bars 5">
          <a:extLst>
            <a:ext uri="{FF2B5EF4-FFF2-40B4-BE49-F238E27FC236}">
              <a16:creationId xmlns:a16="http://schemas.microsoft.com/office/drawing/2014/main" id="{8F9F0602-DD0F-4807-B18F-D554B894DDAA}"/>
            </a:ext>
          </a:extLst>
        </xdr:cNvPr>
        <xdr:cNvGrpSpPr>
          <a:grpSpLocks noChangeAspect="1"/>
        </xdr:cNvGrpSpPr>
      </xdr:nvGrpSpPr>
      <xdr:grpSpPr>
        <a:xfrm>
          <a:off x="3355945" y="2028326"/>
          <a:ext cx="1218373" cy="181499"/>
          <a:chOff x="4135869" y="6096073"/>
          <a:chExt cx="838110" cy="51893"/>
        </a:xfrm>
      </xdr:grpSpPr>
      <xdr:sp macro="" textlink="">
        <xdr:nvSpPr>
          <xdr:cNvPr id="199" name="0/5 [0+]">
            <a:extLst>
              <a:ext uri="{FF2B5EF4-FFF2-40B4-BE49-F238E27FC236}">
                <a16:creationId xmlns:a16="http://schemas.microsoft.com/office/drawing/2014/main" id="{83710055-BFA4-7AF9-5BC6-50D5DBBEAD61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0" name="1/5 [1+]">
            <a:extLst>
              <a:ext uri="{FF2B5EF4-FFF2-40B4-BE49-F238E27FC236}">
                <a16:creationId xmlns:a16="http://schemas.microsoft.com/office/drawing/2014/main" id="{E7F81297-7265-7805-1423-0D40AC5B65E2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1" name="0/5 [0+]">
            <a:extLst>
              <a:ext uri="{FF2B5EF4-FFF2-40B4-BE49-F238E27FC236}">
                <a16:creationId xmlns:a16="http://schemas.microsoft.com/office/drawing/2014/main" id="{87C3BB39-6979-030E-DBF6-A5481F77EDC9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2" name="2/5 [2+]">
            <a:extLst>
              <a:ext uri="{FF2B5EF4-FFF2-40B4-BE49-F238E27FC236}">
                <a16:creationId xmlns:a16="http://schemas.microsoft.com/office/drawing/2014/main" id="{2DEBF16F-E2CA-50E8-50F5-58C741C931B6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3" name="0/5 [0+]">
            <a:extLst>
              <a:ext uri="{FF2B5EF4-FFF2-40B4-BE49-F238E27FC236}">
                <a16:creationId xmlns:a16="http://schemas.microsoft.com/office/drawing/2014/main" id="{91E2132E-09D9-828D-5B31-11A47B2B90D5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4" name="0/5 [0+]">
            <a:extLst>
              <a:ext uri="{FF2B5EF4-FFF2-40B4-BE49-F238E27FC236}">
                <a16:creationId xmlns:a16="http://schemas.microsoft.com/office/drawing/2014/main" id="{7B762C1D-1195-5713-C0CB-631271C0BEC7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05" name="0/5 [0+]">
            <a:extLst>
              <a:ext uri="{FF2B5EF4-FFF2-40B4-BE49-F238E27FC236}">
                <a16:creationId xmlns:a16="http://schemas.microsoft.com/office/drawing/2014/main" id="{F12C6778-2406-5071-9901-50FC7A0DC76A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211554</xdr:colOff>
      <xdr:row>6</xdr:row>
      <xdr:rowOff>232450</xdr:rowOff>
    </xdr:from>
    <xdr:to>
      <xdr:col>3</xdr:col>
      <xdr:colOff>1429927</xdr:colOff>
      <xdr:row>6</xdr:row>
      <xdr:rowOff>413949</xdr:rowOff>
    </xdr:to>
    <xdr:grpSp>
      <xdr:nvGrpSpPr>
        <xdr:cNvPr id="214" name="Bars 5">
          <a:extLst>
            <a:ext uri="{FF2B5EF4-FFF2-40B4-BE49-F238E27FC236}">
              <a16:creationId xmlns:a16="http://schemas.microsoft.com/office/drawing/2014/main" id="{96EDB8A9-C49E-406B-94C1-9F0F9A0202B3}"/>
            </a:ext>
          </a:extLst>
        </xdr:cNvPr>
        <xdr:cNvGrpSpPr>
          <a:grpSpLocks noChangeAspect="1"/>
        </xdr:cNvGrpSpPr>
      </xdr:nvGrpSpPr>
      <xdr:grpSpPr>
        <a:xfrm>
          <a:off x="3354804" y="2681736"/>
          <a:ext cx="1218373" cy="181499"/>
          <a:chOff x="4135869" y="6096073"/>
          <a:chExt cx="838110" cy="51893"/>
        </a:xfrm>
      </xdr:grpSpPr>
      <xdr:sp macro="" textlink="">
        <xdr:nvSpPr>
          <xdr:cNvPr id="215" name="0/5 [0+]">
            <a:extLst>
              <a:ext uri="{FF2B5EF4-FFF2-40B4-BE49-F238E27FC236}">
                <a16:creationId xmlns:a16="http://schemas.microsoft.com/office/drawing/2014/main" id="{22B66F13-D5A4-3AB9-EE37-3782B7D1ABA5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6" name="1/5 [1+]">
            <a:extLst>
              <a:ext uri="{FF2B5EF4-FFF2-40B4-BE49-F238E27FC236}">
                <a16:creationId xmlns:a16="http://schemas.microsoft.com/office/drawing/2014/main" id="{DA6DADC9-EF19-E845-7E65-5CEF56C1841B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7" name="0/5 [0+]">
            <a:extLst>
              <a:ext uri="{FF2B5EF4-FFF2-40B4-BE49-F238E27FC236}">
                <a16:creationId xmlns:a16="http://schemas.microsoft.com/office/drawing/2014/main" id="{4630D2CE-4C4C-3E0B-8F0F-FC1A2D54A311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8" name="2/5 [2+]">
            <a:extLst>
              <a:ext uri="{FF2B5EF4-FFF2-40B4-BE49-F238E27FC236}">
                <a16:creationId xmlns:a16="http://schemas.microsoft.com/office/drawing/2014/main" id="{BFDD7936-5A37-9453-D106-D2566185A8F9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9" name="0/5 [0+]">
            <a:extLst>
              <a:ext uri="{FF2B5EF4-FFF2-40B4-BE49-F238E27FC236}">
                <a16:creationId xmlns:a16="http://schemas.microsoft.com/office/drawing/2014/main" id="{5B1CF398-7D57-C4CA-02CB-9A001FCC27C4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0" name="0/5 [0+]">
            <a:extLst>
              <a:ext uri="{FF2B5EF4-FFF2-40B4-BE49-F238E27FC236}">
                <a16:creationId xmlns:a16="http://schemas.microsoft.com/office/drawing/2014/main" id="{5AFED470-D156-6A4F-CBAD-A4ED617F358E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1" name="0/5 [0+]">
            <a:extLst>
              <a:ext uri="{FF2B5EF4-FFF2-40B4-BE49-F238E27FC236}">
                <a16:creationId xmlns:a16="http://schemas.microsoft.com/office/drawing/2014/main" id="{09B29282-FE54-5F77-3A65-DBD0AF30E986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214150</xdr:colOff>
      <xdr:row>4</xdr:row>
      <xdr:rowOff>227241</xdr:rowOff>
    </xdr:from>
    <xdr:to>
      <xdr:col>3</xdr:col>
      <xdr:colOff>1432523</xdr:colOff>
      <xdr:row>4</xdr:row>
      <xdr:rowOff>408740</xdr:rowOff>
    </xdr:to>
    <xdr:grpSp>
      <xdr:nvGrpSpPr>
        <xdr:cNvPr id="222" name="Bars 5">
          <a:extLst>
            <a:ext uri="{FF2B5EF4-FFF2-40B4-BE49-F238E27FC236}">
              <a16:creationId xmlns:a16="http://schemas.microsoft.com/office/drawing/2014/main" id="{333BD711-780F-428E-A5D6-24BC47CD5057}"/>
            </a:ext>
          </a:extLst>
        </xdr:cNvPr>
        <xdr:cNvGrpSpPr>
          <a:grpSpLocks noChangeAspect="1"/>
        </xdr:cNvGrpSpPr>
      </xdr:nvGrpSpPr>
      <xdr:grpSpPr>
        <a:xfrm>
          <a:off x="3357400" y="1424670"/>
          <a:ext cx="1218373" cy="181499"/>
          <a:chOff x="4135869" y="6096073"/>
          <a:chExt cx="838110" cy="51893"/>
        </a:xfrm>
      </xdr:grpSpPr>
      <xdr:sp macro="" textlink="">
        <xdr:nvSpPr>
          <xdr:cNvPr id="223" name="0/5 [0+]">
            <a:extLst>
              <a:ext uri="{FF2B5EF4-FFF2-40B4-BE49-F238E27FC236}">
                <a16:creationId xmlns:a16="http://schemas.microsoft.com/office/drawing/2014/main" id="{42833576-CA0F-AD2B-FAEC-EB31F7A4FF5B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4" name="1/5 [1+]">
            <a:extLst>
              <a:ext uri="{FF2B5EF4-FFF2-40B4-BE49-F238E27FC236}">
                <a16:creationId xmlns:a16="http://schemas.microsoft.com/office/drawing/2014/main" id="{07F2E248-158F-57A0-78A1-B866A2BF2A5A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5" name="0/5 [0+]">
            <a:extLst>
              <a:ext uri="{FF2B5EF4-FFF2-40B4-BE49-F238E27FC236}">
                <a16:creationId xmlns:a16="http://schemas.microsoft.com/office/drawing/2014/main" id="{0C39C4F3-DE30-0C8D-2107-35AE1F083401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6" name="2/5 [2+]">
            <a:extLst>
              <a:ext uri="{FF2B5EF4-FFF2-40B4-BE49-F238E27FC236}">
                <a16:creationId xmlns:a16="http://schemas.microsoft.com/office/drawing/2014/main" id="{B4203E45-82D9-6905-88A3-8E3736C2A535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7" name="0/5 [0+]">
            <a:extLst>
              <a:ext uri="{FF2B5EF4-FFF2-40B4-BE49-F238E27FC236}">
                <a16:creationId xmlns:a16="http://schemas.microsoft.com/office/drawing/2014/main" id="{D58C340F-A946-81AC-3F8E-BB5C02F85E94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8" name="0/5 [0+]">
            <a:extLst>
              <a:ext uri="{FF2B5EF4-FFF2-40B4-BE49-F238E27FC236}">
                <a16:creationId xmlns:a16="http://schemas.microsoft.com/office/drawing/2014/main" id="{ABE5090E-5856-FFBA-DFA8-9F6C3DBC874A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29" name="0/5 [0+]">
            <a:extLst>
              <a:ext uri="{FF2B5EF4-FFF2-40B4-BE49-F238E27FC236}">
                <a16:creationId xmlns:a16="http://schemas.microsoft.com/office/drawing/2014/main" id="{B308127A-8561-DB10-B5FB-443832949A2F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213009</xdr:colOff>
      <xdr:row>7</xdr:row>
      <xdr:rowOff>223505</xdr:rowOff>
    </xdr:from>
    <xdr:to>
      <xdr:col>3</xdr:col>
      <xdr:colOff>1431382</xdr:colOff>
      <xdr:row>7</xdr:row>
      <xdr:rowOff>405004</xdr:rowOff>
    </xdr:to>
    <xdr:grpSp>
      <xdr:nvGrpSpPr>
        <xdr:cNvPr id="230" name="Bars 5">
          <a:extLst>
            <a:ext uri="{FF2B5EF4-FFF2-40B4-BE49-F238E27FC236}">
              <a16:creationId xmlns:a16="http://schemas.microsoft.com/office/drawing/2014/main" id="{BE1B9AC6-4D98-4783-9A90-B7C35E8F9C29}"/>
            </a:ext>
          </a:extLst>
        </xdr:cNvPr>
        <xdr:cNvGrpSpPr>
          <a:grpSpLocks noChangeAspect="1"/>
        </xdr:cNvGrpSpPr>
      </xdr:nvGrpSpPr>
      <xdr:grpSpPr>
        <a:xfrm>
          <a:off x="3356259" y="3298719"/>
          <a:ext cx="1218373" cy="181499"/>
          <a:chOff x="4135869" y="6096073"/>
          <a:chExt cx="838110" cy="51893"/>
        </a:xfrm>
      </xdr:grpSpPr>
      <xdr:sp macro="" textlink="">
        <xdr:nvSpPr>
          <xdr:cNvPr id="231" name="0/5 [0+]">
            <a:extLst>
              <a:ext uri="{FF2B5EF4-FFF2-40B4-BE49-F238E27FC236}">
                <a16:creationId xmlns:a16="http://schemas.microsoft.com/office/drawing/2014/main" id="{BA4B6190-4CFD-D846-72AE-D1C1A172A412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2" name="1/5 [1+]">
            <a:extLst>
              <a:ext uri="{FF2B5EF4-FFF2-40B4-BE49-F238E27FC236}">
                <a16:creationId xmlns:a16="http://schemas.microsoft.com/office/drawing/2014/main" id="{1D403F6C-C0CB-593F-F96E-DF874C9B46DF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3" name="0/5 [0+]">
            <a:extLst>
              <a:ext uri="{FF2B5EF4-FFF2-40B4-BE49-F238E27FC236}">
                <a16:creationId xmlns:a16="http://schemas.microsoft.com/office/drawing/2014/main" id="{36ABA5ED-70A3-5760-F71D-1BAFD4D5AEB9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4" name="2/5 [2+]">
            <a:extLst>
              <a:ext uri="{FF2B5EF4-FFF2-40B4-BE49-F238E27FC236}">
                <a16:creationId xmlns:a16="http://schemas.microsoft.com/office/drawing/2014/main" id="{A46F7923-32C9-BA6F-E7AD-E0B36C0670D8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5" name="0/5 [0+]">
            <a:extLst>
              <a:ext uri="{FF2B5EF4-FFF2-40B4-BE49-F238E27FC236}">
                <a16:creationId xmlns:a16="http://schemas.microsoft.com/office/drawing/2014/main" id="{271A223B-7D29-5D79-7787-01E1A3DB6576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6" name="0/5 [0+]">
            <a:extLst>
              <a:ext uri="{FF2B5EF4-FFF2-40B4-BE49-F238E27FC236}">
                <a16:creationId xmlns:a16="http://schemas.microsoft.com/office/drawing/2014/main" id="{4DAA74A7-13D1-F62E-84E1-04216122565C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7" name="0/5 [0+]">
            <a:extLst>
              <a:ext uri="{FF2B5EF4-FFF2-40B4-BE49-F238E27FC236}">
                <a16:creationId xmlns:a16="http://schemas.microsoft.com/office/drawing/2014/main" id="{48BAB929-593C-8D15-66EC-3BA9B51D2EF2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213420</xdr:colOff>
      <xdr:row>9</xdr:row>
      <xdr:rowOff>220281</xdr:rowOff>
    </xdr:from>
    <xdr:to>
      <xdr:col>3</xdr:col>
      <xdr:colOff>1431793</xdr:colOff>
      <xdr:row>9</xdr:row>
      <xdr:rowOff>401780</xdr:rowOff>
    </xdr:to>
    <xdr:grpSp>
      <xdr:nvGrpSpPr>
        <xdr:cNvPr id="270" name="Bars 5">
          <a:extLst>
            <a:ext uri="{FF2B5EF4-FFF2-40B4-BE49-F238E27FC236}">
              <a16:creationId xmlns:a16="http://schemas.microsoft.com/office/drawing/2014/main" id="{B243C359-90D5-4F45-B53B-1DB1DA0DBC3C}"/>
            </a:ext>
          </a:extLst>
        </xdr:cNvPr>
        <xdr:cNvGrpSpPr>
          <a:grpSpLocks noChangeAspect="1"/>
        </xdr:cNvGrpSpPr>
      </xdr:nvGrpSpPr>
      <xdr:grpSpPr>
        <a:xfrm>
          <a:off x="3356670" y="4547352"/>
          <a:ext cx="1218373" cy="181499"/>
          <a:chOff x="4135869" y="6096073"/>
          <a:chExt cx="838110" cy="51893"/>
        </a:xfrm>
      </xdr:grpSpPr>
      <xdr:sp macro="" textlink="">
        <xdr:nvSpPr>
          <xdr:cNvPr id="271" name="0/5 [0+]">
            <a:extLst>
              <a:ext uri="{FF2B5EF4-FFF2-40B4-BE49-F238E27FC236}">
                <a16:creationId xmlns:a16="http://schemas.microsoft.com/office/drawing/2014/main" id="{66002769-2E92-7CFF-3A1F-AFB879BFF77B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72" name="1/5 [1+]">
            <a:extLst>
              <a:ext uri="{FF2B5EF4-FFF2-40B4-BE49-F238E27FC236}">
                <a16:creationId xmlns:a16="http://schemas.microsoft.com/office/drawing/2014/main" id="{A94C34EA-37C0-C50E-56CB-2FA89CF4A4D6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73" name="0/5 [0+]">
            <a:extLst>
              <a:ext uri="{FF2B5EF4-FFF2-40B4-BE49-F238E27FC236}">
                <a16:creationId xmlns:a16="http://schemas.microsoft.com/office/drawing/2014/main" id="{836D181A-C46F-81DC-FA20-399B1B4DC579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74" name="2/5 [2+]">
            <a:extLst>
              <a:ext uri="{FF2B5EF4-FFF2-40B4-BE49-F238E27FC236}">
                <a16:creationId xmlns:a16="http://schemas.microsoft.com/office/drawing/2014/main" id="{3D24B139-4A07-09E8-0DDE-183D98FE6006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75" name="0/5 [0+]">
            <a:extLst>
              <a:ext uri="{FF2B5EF4-FFF2-40B4-BE49-F238E27FC236}">
                <a16:creationId xmlns:a16="http://schemas.microsoft.com/office/drawing/2014/main" id="{66E759A9-AC16-96D3-39DA-D8F065B85549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76" name="0/5 [0+]">
            <a:extLst>
              <a:ext uri="{FF2B5EF4-FFF2-40B4-BE49-F238E27FC236}">
                <a16:creationId xmlns:a16="http://schemas.microsoft.com/office/drawing/2014/main" id="{B231EA86-E372-31BB-59E1-29538ADB7E34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77" name="0/5 [0+]">
            <a:extLst>
              <a:ext uri="{FF2B5EF4-FFF2-40B4-BE49-F238E27FC236}">
                <a16:creationId xmlns:a16="http://schemas.microsoft.com/office/drawing/2014/main" id="{8049CB2B-F38E-F08D-122C-95BA36283213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212279</xdr:colOff>
      <xdr:row>10</xdr:row>
      <xdr:rowOff>247762</xdr:rowOff>
    </xdr:from>
    <xdr:to>
      <xdr:col>3</xdr:col>
      <xdr:colOff>1430652</xdr:colOff>
      <xdr:row>10</xdr:row>
      <xdr:rowOff>429261</xdr:rowOff>
    </xdr:to>
    <xdr:grpSp>
      <xdr:nvGrpSpPr>
        <xdr:cNvPr id="278" name="Bars 5">
          <a:extLst>
            <a:ext uri="{FF2B5EF4-FFF2-40B4-BE49-F238E27FC236}">
              <a16:creationId xmlns:a16="http://schemas.microsoft.com/office/drawing/2014/main" id="{2DB74289-D160-48AB-B8E7-239C0A72EA72}"/>
            </a:ext>
          </a:extLst>
        </xdr:cNvPr>
        <xdr:cNvGrpSpPr>
          <a:grpSpLocks noChangeAspect="1"/>
        </xdr:cNvGrpSpPr>
      </xdr:nvGrpSpPr>
      <xdr:grpSpPr>
        <a:xfrm>
          <a:off x="3355529" y="5200762"/>
          <a:ext cx="1218373" cy="181499"/>
          <a:chOff x="4135869" y="6096073"/>
          <a:chExt cx="838110" cy="51893"/>
        </a:xfrm>
      </xdr:grpSpPr>
      <xdr:sp macro="" textlink="">
        <xdr:nvSpPr>
          <xdr:cNvPr id="279" name="0/5 [0+]">
            <a:extLst>
              <a:ext uri="{FF2B5EF4-FFF2-40B4-BE49-F238E27FC236}">
                <a16:creationId xmlns:a16="http://schemas.microsoft.com/office/drawing/2014/main" id="{DC0F9D73-B653-2ED5-09AE-569C53243496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0" name="1/5 [1+]">
            <a:extLst>
              <a:ext uri="{FF2B5EF4-FFF2-40B4-BE49-F238E27FC236}">
                <a16:creationId xmlns:a16="http://schemas.microsoft.com/office/drawing/2014/main" id="{6338C130-B096-D3DA-3BF3-ACF45D85FB9A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1" name="0/5 [0+]">
            <a:extLst>
              <a:ext uri="{FF2B5EF4-FFF2-40B4-BE49-F238E27FC236}">
                <a16:creationId xmlns:a16="http://schemas.microsoft.com/office/drawing/2014/main" id="{7DC39D27-F7A5-7EA5-2120-B88280CA474D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2" name="2/5 [2+]">
            <a:extLst>
              <a:ext uri="{FF2B5EF4-FFF2-40B4-BE49-F238E27FC236}">
                <a16:creationId xmlns:a16="http://schemas.microsoft.com/office/drawing/2014/main" id="{0290C218-357E-978A-9034-7C003BD485EA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3" name="0/5 [0+]">
            <a:extLst>
              <a:ext uri="{FF2B5EF4-FFF2-40B4-BE49-F238E27FC236}">
                <a16:creationId xmlns:a16="http://schemas.microsoft.com/office/drawing/2014/main" id="{C377BBE1-075A-0B8B-7092-1D29524B499E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4" name="0/5 [0+]">
            <a:extLst>
              <a:ext uri="{FF2B5EF4-FFF2-40B4-BE49-F238E27FC236}">
                <a16:creationId xmlns:a16="http://schemas.microsoft.com/office/drawing/2014/main" id="{BF249EC7-A0F5-E5F8-6541-220FAF5C0805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5" name="0/5 [0+]">
            <a:extLst>
              <a:ext uri="{FF2B5EF4-FFF2-40B4-BE49-F238E27FC236}">
                <a16:creationId xmlns:a16="http://schemas.microsoft.com/office/drawing/2014/main" id="{AE9AFB42-08B4-3B94-C1A9-267588DF3AFF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214875</xdr:colOff>
      <xdr:row>8</xdr:row>
      <xdr:rowOff>242554</xdr:rowOff>
    </xdr:from>
    <xdr:to>
      <xdr:col>3</xdr:col>
      <xdr:colOff>1433248</xdr:colOff>
      <xdr:row>8</xdr:row>
      <xdr:rowOff>424053</xdr:rowOff>
    </xdr:to>
    <xdr:grpSp>
      <xdr:nvGrpSpPr>
        <xdr:cNvPr id="286" name="Bars 5">
          <a:extLst>
            <a:ext uri="{FF2B5EF4-FFF2-40B4-BE49-F238E27FC236}">
              <a16:creationId xmlns:a16="http://schemas.microsoft.com/office/drawing/2014/main" id="{571495C8-C263-45A0-87E7-46316D578594}"/>
            </a:ext>
          </a:extLst>
        </xdr:cNvPr>
        <xdr:cNvGrpSpPr>
          <a:grpSpLocks noChangeAspect="1"/>
        </xdr:cNvGrpSpPr>
      </xdr:nvGrpSpPr>
      <xdr:grpSpPr>
        <a:xfrm>
          <a:off x="3358125" y="3943697"/>
          <a:ext cx="1218373" cy="181499"/>
          <a:chOff x="4135869" y="6096073"/>
          <a:chExt cx="838110" cy="51893"/>
        </a:xfrm>
      </xdr:grpSpPr>
      <xdr:sp macro="" textlink="">
        <xdr:nvSpPr>
          <xdr:cNvPr id="287" name="0/5 [0+]">
            <a:extLst>
              <a:ext uri="{FF2B5EF4-FFF2-40B4-BE49-F238E27FC236}">
                <a16:creationId xmlns:a16="http://schemas.microsoft.com/office/drawing/2014/main" id="{F94D816C-0750-8E3F-A998-E7C90E93FB16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8" name="1/5 [1+]">
            <a:extLst>
              <a:ext uri="{FF2B5EF4-FFF2-40B4-BE49-F238E27FC236}">
                <a16:creationId xmlns:a16="http://schemas.microsoft.com/office/drawing/2014/main" id="{E0DAE83D-B275-851F-2C74-3279FAF9E4C8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9" name="0/5 [0+]">
            <a:extLst>
              <a:ext uri="{FF2B5EF4-FFF2-40B4-BE49-F238E27FC236}">
                <a16:creationId xmlns:a16="http://schemas.microsoft.com/office/drawing/2014/main" id="{BC94599C-C682-7805-F898-03EB3986E5C4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0" name="2/5 [2+]">
            <a:extLst>
              <a:ext uri="{FF2B5EF4-FFF2-40B4-BE49-F238E27FC236}">
                <a16:creationId xmlns:a16="http://schemas.microsoft.com/office/drawing/2014/main" id="{77D8A7D0-D512-F17B-2EB1-62867B5B82D6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1" name="0/5 [0+]">
            <a:extLst>
              <a:ext uri="{FF2B5EF4-FFF2-40B4-BE49-F238E27FC236}">
                <a16:creationId xmlns:a16="http://schemas.microsoft.com/office/drawing/2014/main" id="{80218046-6148-2C00-C08E-AAE4FF2F2A51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2" name="0/5 [0+]">
            <a:extLst>
              <a:ext uri="{FF2B5EF4-FFF2-40B4-BE49-F238E27FC236}">
                <a16:creationId xmlns:a16="http://schemas.microsoft.com/office/drawing/2014/main" id="{2C3E2D18-06DE-A741-5073-BC7CE9525499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3" name="0/5 [0+]">
            <a:extLst>
              <a:ext uri="{FF2B5EF4-FFF2-40B4-BE49-F238E27FC236}">
                <a16:creationId xmlns:a16="http://schemas.microsoft.com/office/drawing/2014/main" id="{388CFC84-124B-91CB-7AB5-2D268C44AB8F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213734</xdr:colOff>
      <xdr:row>11</xdr:row>
      <xdr:rowOff>238817</xdr:rowOff>
    </xdr:from>
    <xdr:to>
      <xdr:col>3</xdr:col>
      <xdr:colOff>1432107</xdr:colOff>
      <xdr:row>11</xdr:row>
      <xdr:rowOff>420316</xdr:rowOff>
    </xdr:to>
    <xdr:grpSp>
      <xdr:nvGrpSpPr>
        <xdr:cNvPr id="294" name="Bars 5">
          <a:extLst>
            <a:ext uri="{FF2B5EF4-FFF2-40B4-BE49-F238E27FC236}">
              <a16:creationId xmlns:a16="http://schemas.microsoft.com/office/drawing/2014/main" id="{07E7413A-550F-4827-BCAD-E367C5EC0426}"/>
            </a:ext>
          </a:extLst>
        </xdr:cNvPr>
        <xdr:cNvGrpSpPr>
          <a:grpSpLocks noChangeAspect="1"/>
        </xdr:cNvGrpSpPr>
      </xdr:nvGrpSpPr>
      <xdr:grpSpPr>
        <a:xfrm>
          <a:off x="3356984" y="5817746"/>
          <a:ext cx="1218373" cy="181499"/>
          <a:chOff x="4135869" y="6096073"/>
          <a:chExt cx="838110" cy="51893"/>
        </a:xfrm>
      </xdr:grpSpPr>
      <xdr:sp macro="" textlink="">
        <xdr:nvSpPr>
          <xdr:cNvPr id="295" name="0/5 [0+]">
            <a:extLst>
              <a:ext uri="{FF2B5EF4-FFF2-40B4-BE49-F238E27FC236}">
                <a16:creationId xmlns:a16="http://schemas.microsoft.com/office/drawing/2014/main" id="{B1FE6782-3557-3B24-1866-369F9D3A9C49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6" name="1/5 [1+]">
            <a:extLst>
              <a:ext uri="{FF2B5EF4-FFF2-40B4-BE49-F238E27FC236}">
                <a16:creationId xmlns:a16="http://schemas.microsoft.com/office/drawing/2014/main" id="{21BB4EFC-ED11-9AF0-2B40-13F7453835FB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7" name="0/5 [0+]">
            <a:extLst>
              <a:ext uri="{FF2B5EF4-FFF2-40B4-BE49-F238E27FC236}">
                <a16:creationId xmlns:a16="http://schemas.microsoft.com/office/drawing/2014/main" id="{ACD1CD3E-0000-AC22-A5BF-023CEF6F1E9C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8" name="2/5 [2+]">
            <a:extLst>
              <a:ext uri="{FF2B5EF4-FFF2-40B4-BE49-F238E27FC236}">
                <a16:creationId xmlns:a16="http://schemas.microsoft.com/office/drawing/2014/main" id="{13B90371-4C57-1D84-BF81-3F8DAA3D7A99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9" name="0/5 [0+]">
            <a:extLst>
              <a:ext uri="{FF2B5EF4-FFF2-40B4-BE49-F238E27FC236}">
                <a16:creationId xmlns:a16="http://schemas.microsoft.com/office/drawing/2014/main" id="{DB1DD083-C458-BE46-3437-BBF26AAB9335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0" name="0/5 [0+]">
            <a:extLst>
              <a:ext uri="{FF2B5EF4-FFF2-40B4-BE49-F238E27FC236}">
                <a16:creationId xmlns:a16="http://schemas.microsoft.com/office/drawing/2014/main" id="{C6E707D3-38DA-546D-51E4-B44715BBD018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1" name="0/5 [0+]">
            <a:extLst>
              <a:ext uri="{FF2B5EF4-FFF2-40B4-BE49-F238E27FC236}">
                <a16:creationId xmlns:a16="http://schemas.microsoft.com/office/drawing/2014/main" id="{65160898-EC20-9658-FBD8-13E6EC7EE72A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211866</xdr:colOff>
      <xdr:row>13</xdr:row>
      <xdr:rowOff>191714</xdr:rowOff>
    </xdr:from>
    <xdr:to>
      <xdr:col>3</xdr:col>
      <xdr:colOff>1430239</xdr:colOff>
      <xdr:row>13</xdr:row>
      <xdr:rowOff>373213</xdr:rowOff>
    </xdr:to>
    <xdr:grpSp>
      <xdr:nvGrpSpPr>
        <xdr:cNvPr id="302" name="Bars 5">
          <a:extLst>
            <a:ext uri="{FF2B5EF4-FFF2-40B4-BE49-F238E27FC236}">
              <a16:creationId xmlns:a16="http://schemas.microsoft.com/office/drawing/2014/main" id="{59C519C8-B171-44C7-A16C-05023FD52114}"/>
            </a:ext>
          </a:extLst>
        </xdr:cNvPr>
        <xdr:cNvGrpSpPr>
          <a:grpSpLocks noChangeAspect="1"/>
        </xdr:cNvGrpSpPr>
      </xdr:nvGrpSpPr>
      <xdr:grpSpPr>
        <a:xfrm>
          <a:off x="3355116" y="7022500"/>
          <a:ext cx="1218373" cy="181499"/>
          <a:chOff x="4135869" y="6096073"/>
          <a:chExt cx="838110" cy="51893"/>
        </a:xfrm>
      </xdr:grpSpPr>
      <xdr:sp macro="" textlink="">
        <xdr:nvSpPr>
          <xdr:cNvPr id="303" name="0/5 [0+]">
            <a:extLst>
              <a:ext uri="{FF2B5EF4-FFF2-40B4-BE49-F238E27FC236}">
                <a16:creationId xmlns:a16="http://schemas.microsoft.com/office/drawing/2014/main" id="{036C4CEF-ED20-D3E8-A5C3-CBA96825FC38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4" name="1/5 [1+]">
            <a:extLst>
              <a:ext uri="{FF2B5EF4-FFF2-40B4-BE49-F238E27FC236}">
                <a16:creationId xmlns:a16="http://schemas.microsoft.com/office/drawing/2014/main" id="{7FBE88CA-D938-3396-C2EA-C4BA4884DCC9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5" name="0/5 [0+]">
            <a:extLst>
              <a:ext uri="{FF2B5EF4-FFF2-40B4-BE49-F238E27FC236}">
                <a16:creationId xmlns:a16="http://schemas.microsoft.com/office/drawing/2014/main" id="{BC700530-5837-722E-F373-A68028124CAF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6" name="2/5 [2+]">
            <a:extLst>
              <a:ext uri="{FF2B5EF4-FFF2-40B4-BE49-F238E27FC236}">
                <a16:creationId xmlns:a16="http://schemas.microsoft.com/office/drawing/2014/main" id="{8AB9FCC6-5DED-DADD-341D-47C20C618E8C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7" name="0/5 [0+]">
            <a:extLst>
              <a:ext uri="{FF2B5EF4-FFF2-40B4-BE49-F238E27FC236}">
                <a16:creationId xmlns:a16="http://schemas.microsoft.com/office/drawing/2014/main" id="{D8003A79-A66A-E7BF-277B-5B11903F9A40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8" name="0/5 [0+]">
            <a:extLst>
              <a:ext uri="{FF2B5EF4-FFF2-40B4-BE49-F238E27FC236}">
                <a16:creationId xmlns:a16="http://schemas.microsoft.com/office/drawing/2014/main" id="{2EC01536-C93C-0151-C48A-1B4E1EA046BB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9" name="0/5 [0+]">
            <a:extLst>
              <a:ext uri="{FF2B5EF4-FFF2-40B4-BE49-F238E27FC236}">
                <a16:creationId xmlns:a16="http://schemas.microsoft.com/office/drawing/2014/main" id="{4DD9037E-1E82-A699-9B5A-BFB9A7629935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210725</xdr:colOff>
      <xdr:row>14</xdr:row>
      <xdr:rowOff>219195</xdr:rowOff>
    </xdr:from>
    <xdr:to>
      <xdr:col>3</xdr:col>
      <xdr:colOff>1429098</xdr:colOff>
      <xdr:row>14</xdr:row>
      <xdr:rowOff>400694</xdr:rowOff>
    </xdr:to>
    <xdr:grpSp>
      <xdr:nvGrpSpPr>
        <xdr:cNvPr id="310" name="Bars 5">
          <a:extLst>
            <a:ext uri="{FF2B5EF4-FFF2-40B4-BE49-F238E27FC236}">
              <a16:creationId xmlns:a16="http://schemas.microsoft.com/office/drawing/2014/main" id="{D9198CC0-1241-4138-9426-F585F147964F}"/>
            </a:ext>
          </a:extLst>
        </xdr:cNvPr>
        <xdr:cNvGrpSpPr>
          <a:grpSpLocks noChangeAspect="1"/>
        </xdr:cNvGrpSpPr>
      </xdr:nvGrpSpPr>
      <xdr:grpSpPr>
        <a:xfrm>
          <a:off x="3353975" y="7675909"/>
          <a:ext cx="1218373" cy="181499"/>
          <a:chOff x="4135869" y="6096073"/>
          <a:chExt cx="838110" cy="51893"/>
        </a:xfrm>
      </xdr:grpSpPr>
      <xdr:sp macro="" textlink="">
        <xdr:nvSpPr>
          <xdr:cNvPr id="311" name="0/5 [0+]">
            <a:extLst>
              <a:ext uri="{FF2B5EF4-FFF2-40B4-BE49-F238E27FC236}">
                <a16:creationId xmlns:a16="http://schemas.microsoft.com/office/drawing/2014/main" id="{9FE90903-A443-06C4-46EA-3CC3D0688459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2" name="1/5 [1+]">
            <a:extLst>
              <a:ext uri="{FF2B5EF4-FFF2-40B4-BE49-F238E27FC236}">
                <a16:creationId xmlns:a16="http://schemas.microsoft.com/office/drawing/2014/main" id="{AF5147F2-068A-7218-283C-37D470CF5267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3" name="0/5 [0+]">
            <a:extLst>
              <a:ext uri="{FF2B5EF4-FFF2-40B4-BE49-F238E27FC236}">
                <a16:creationId xmlns:a16="http://schemas.microsoft.com/office/drawing/2014/main" id="{132D70E3-8802-4AA4-59D7-CED0BBAED195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4" name="2/5 [2+]">
            <a:extLst>
              <a:ext uri="{FF2B5EF4-FFF2-40B4-BE49-F238E27FC236}">
                <a16:creationId xmlns:a16="http://schemas.microsoft.com/office/drawing/2014/main" id="{D9580793-1C2D-12CB-E3EC-334E695203F7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5" name="0/5 [0+]">
            <a:extLst>
              <a:ext uri="{FF2B5EF4-FFF2-40B4-BE49-F238E27FC236}">
                <a16:creationId xmlns:a16="http://schemas.microsoft.com/office/drawing/2014/main" id="{5EBCCD85-3F2E-F489-B4F2-E9B10A6FEA95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6" name="0/5 [0+]">
            <a:extLst>
              <a:ext uri="{FF2B5EF4-FFF2-40B4-BE49-F238E27FC236}">
                <a16:creationId xmlns:a16="http://schemas.microsoft.com/office/drawing/2014/main" id="{06601BE6-CC47-284C-2645-AD1B7E0ADF32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7" name="0/5 [0+]">
            <a:extLst>
              <a:ext uri="{FF2B5EF4-FFF2-40B4-BE49-F238E27FC236}">
                <a16:creationId xmlns:a16="http://schemas.microsoft.com/office/drawing/2014/main" id="{D4960BAE-56AB-16D9-A990-87DA7A8B175A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213321</xdr:colOff>
      <xdr:row>12</xdr:row>
      <xdr:rowOff>213986</xdr:rowOff>
    </xdr:from>
    <xdr:to>
      <xdr:col>3</xdr:col>
      <xdr:colOff>1431694</xdr:colOff>
      <xdr:row>12</xdr:row>
      <xdr:rowOff>395485</xdr:rowOff>
    </xdr:to>
    <xdr:grpSp>
      <xdr:nvGrpSpPr>
        <xdr:cNvPr id="318" name="Bars 5">
          <a:extLst>
            <a:ext uri="{FF2B5EF4-FFF2-40B4-BE49-F238E27FC236}">
              <a16:creationId xmlns:a16="http://schemas.microsoft.com/office/drawing/2014/main" id="{EA1EDD06-63E6-4B7C-BE22-7D0EFE71C5BB}"/>
            </a:ext>
          </a:extLst>
        </xdr:cNvPr>
        <xdr:cNvGrpSpPr>
          <a:grpSpLocks noChangeAspect="1"/>
        </xdr:cNvGrpSpPr>
      </xdr:nvGrpSpPr>
      <xdr:grpSpPr>
        <a:xfrm>
          <a:off x="3356571" y="6418843"/>
          <a:ext cx="1218373" cy="181499"/>
          <a:chOff x="4135869" y="6096073"/>
          <a:chExt cx="838110" cy="51893"/>
        </a:xfrm>
      </xdr:grpSpPr>
      <xdr:sp macro="" textlink="">
        <xdr:nvSpPr>
          <xdr:cNvPr id="319" name="0/5 [0+]">
            <a:extLst>
              <a:ext uri="{FF2B5EF4-FFF2-40B4-BE49-F238E27FC236}">
                <a16:creationId xmlns:a16="http://schemas.microsoft.com/office/drawing/2014/main" id="{3AF89B9C-BEC9-8577-D756-CE87C1F77149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0" name="1/5 [1+]">
            <a:extLst>
              <a:ext uri="{FF2B5EF4-FFF2-40B4-BE49-F238E27FC236}">
                <a16:creationId xmlns:a16="http://schemas.microsoft.com/office/drawing/2014/main" id="{45266955-78CC-6E96-B7CC-627E8111B590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1" name="0/5 [0+]">
            <a:extLst>
              <a:ext uri="{FF2B5EF4-FFF2-40B4-BE49-F238E27FC236}">
                <a16:creationId xmlns:a16="http://schemas.microsoft.com/office/drawing/2014/main" id="{0FBF8882-AC65-1475-8520-ADE3BE27C367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2" name="2/5 [2+]">
            <a:extLst>
              <a:ext uri="{FF2B5EF4-FFF2-40B4-BE49-F238E27FC236}">
                <a16:creationId xmlns:a16="http://schemas.microsoft.com/office/drawing/2014/main" id="{7850EFA6-A3C7-7C58-8D7B-6F491BD16954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3" name="0/5 [0+]">
            <a:extLst>
              <a:ext uri="{FF2B5EF4-FFF2-40B4-BE49-F238E27FC236}">
                <a16:creationId xmlns:a16="http://schemas.microsoft.com/office/drawing/2014/main" id="{F4FBD9FB-2609-053B-852B-3E0A50F35E42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4" name="0/5 [0+]">
            <a:extLst>
              <a:ext uri="{FF2B5EF4-FFF2-40B4-BE49-F238E27FC236}">
                <a16:creationId xmlns:a16="http://schemas.microsoft.com/office/drawing/2014/main" id="{450534AA-7570-7A50-AB9C-E883F5D82E14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5" name="0/5 [0+]">
            <a:extLst>
              <a:ext uri="{FF2B5EF4-FFF2-40B4-BE49-F238E27FC236}">
                <a16:creationId xmlns:a16="http://schemas.microsoft.com/office/drawing/2014/main" id="{FC215402-80E1-7D03-E3FB-6FE1A2F8F025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212180</xdr:colOff>
      <xdr:row>15</xdr:row>
      <xdr:rowOff>210250</xdr:rowOff>
    </xdr:from>
    <xdr:to>
      <xdr:col>3</xdr:col>
      <xdr:colOff>1430553</xdr:colOff>
      <xdr:row>15</xdr:row>
      <xdr:rowOff>391749</xdr:rowOff>
    </xdr:to>
    <xdr:grpSp>
      <xdr:nvGrpSpPr>
        <xdr:cNvPr id="326" name="Bars 5">
          <a:extLst>
            <a:ext uri="{FF2B5EF4-FFF2-40B4-BE49-F238E27FC236}">
              <a16:creationId xmlns:a16="http://schemas.microsoft.com/office/drawing/2014/main" id="{B27C57CC-DB3A-4523-8EB9-C12768F470D9}"/>
            </a:ext>
          </a:extLst>
        </xdr:cNvPr>
        <xdr:cNvGrpSpPr>
          <a:grpSpLocks noChangeAspect="1"/>
        </xdr:cNvGrpSpPr>
      </xdr:nvGrpSpPr>
      <xdr:grpSpPr>
        <a:xfrm>
          <a:off x="3355430" y="8292893"/>
          <a:ext cx="1218373" cy="181499"/>
          <a:chOff x="4135869" y="6096073"/>
          <a:chExt cx="838110" cy="51893"/>
        </a:xfrm>
      </xdr:grpSpPr>
      <xdr:sp macro="" textlink="">
        <xdr:nvSpPr>
          <xdr:cNvPr id="327" name="0/5 [0+]">
            <a:extLst>
              <a:ext uri="{FF2B5EF4-FFF2-40B4-BE49-F238E27FC236}">
                <a16:creationId xmlns:a16="http://schemas.microsoft.com/office/drawing/2014/main" id="{8E95CFEC-9116-9372-926E-FBF5249EBB3F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8" name="1/5 [1+]">
            <a:extLst>
              <a:ext uri="{FF2B5EF4-FFF2-40B4-BE49-F238E27FC236}">
                <a16:creationId xmlns:a16="http://schemas.microsoft.com/office/drawing/2014/main" id="{CB74FCF9-DB29-60B2-A107-CAB23C6C316A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9" name="0/5 [0+]">
            <a:extLst>
              <a:ext uri="{FF2B5EF4-FFF2-40B4-BE49-F238E27FC236}">
                <a16:creationId xmlns:a16="http://schemas.microsoft.com/office/drawing/2014/main" id="{D92007DD-83E5-0C20-3B23-947C3B7499E2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0" name="2/5 [2+]">
            <a:extLst>
              <a:ext uri="{FF2B5EF4-FFF2-40B4-BE49-F238E27FC236}">
                <a16:creationId xmlns:a16="http://schemas.microsoft.com/office/drawing/2014/main" id="{9B4147D7-CBD9-41C6-B05D-AC755D4A7C96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1" name="0/5 [0+]">
            <a:extLst>
              <a:ext uri="{FF2B5EF4-FFF2-40B4-BE49-F238E27FC236}">
                <a16:creationId xmlns:a16="http://schemas.microsoft.com/office/drawing/2014/main" id="{216DDF63-9242-6E0E-987A-A04AA8E7D459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2" name="0/5 [0+]">
            <a:extLst>
              <a:ext uri="{FF2B5EF4-FFF2-40B4-BE49-F238E27FC236}">
                <a16:creationId xmlns:a16="http://schemas.microsoft.com/office/drawing/2014/main" id="{606C7884-6433-01BA-9021-A7F3AA3671F7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3" name="0/5 [0+]">
            <a:extLst>
              <a:ext uri="{FF2B5EF4-FFF2-40B4-BE49-F238E27FC236}">
                <a16:creationId xmlns:a16="http://schemas.microsoft.com/office/drawing/2014/main" id="{2F733963-AD11-7A03-AACB-011831DDEC78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212591</xdr:colOff>
      <xdr:row>17</xdr:row>
      <xdr:rowOff>207026</xdr:rowOff>
    </xdr:from>
    <xdr:to>
      <xdr:col>3</xdr:col>
      <xdr:colOff>1430964</xdr:colOff>
      <xdr:row>17</xdr:row>
      <xdr:rowOff>388525</xdr:rowOff>
    </xdr:to>
    <xdr:grpSp>
      <xdr:nvGrpSpPr>
        <xdr:cNvPr id="334" name="Bars 5">
          <a:extLst>
            <a:ext uri="{FF2B5EF4-FFF2-40B4-BE49-F238E27FC236}">
              <a16:creationId xmlns:a16="http://schemas.microsoft.com/office/drawing/2014/main" id="{C14EA4F5-09E6-47A4-BF8B-2B2BD1EF84C9}"/>
            </a:ext>
          </a:extLst>
        </xdr:cNvPr>
        <xdr:cNvGrpSpPr>
          <a:grpSpLocks noChangeAspect="1"/>
        </xdr:cNvGrpSpPr>
      </xdr:nvGrpSpPr>
      <xdr:grpSpPr>
        <a:xfrm>
          <a:off x="3355841" y="9541526"/>
          <a:ext cx="1218373" cy="181499"/>
          <a:chOff x="4135869" y="6096073"/>
          <a:chExt cx="838110" cy="51893"/>
        </a:xfrm>
      </xdr:grpSpPr>
      <xdr:sp macro="" textlink="">
        <xdr:nvSpPr>
          <xdr:cNvPr id="335" name="0/5 [0+]">
            <a:extLst>
              <a:ext uri="{FF2B5EF4-FFF2-40B4-BE49-F238E27FC236}">
                <a16:creationId xmlns:a16="http://schemas.microsoft.com/office/drawing/2014/main" id="{1FBD5CC9-DE27-F07E-3C7C-C5772BA88E64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6" name="1/5 [1+]">
            <a:extLst>
              <a:ext uri="{FF2B5EF4-FFF2-40B4-BE49-F238E27FC236}">
                <a16:creationId xmlns:a16="http://schemas.microsoft.com/office/drawing/2014/main" id="{BBA70109-231F-5C50-79C3-8CD2148E535E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7" name="0/5 [0+]">
            <a:extLst>
              <a:ext uri="{FF2B5EF4-FFF2-40B4-BE49-F238E27FC236}">
                <a16:creationId xmlns:a16="http://schemas.microsoft.com/office/drawing/2014/main" id="{84320D03-22F9-19FE-07A6-7C17277BFCF7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8" name="2/5 [2+]">
            <a:extLst>
              <a:ext uri="{FF2B5EF4-FFF2-40B4-BE49-F238E27FC236}">
                <a16:creationId xmlns:a16="http://schemas.microsoft.com/office/drawing/2014/main" id="{B77071AD-3469-B0A8-3706-ED63BA11A3C2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9" name="0/5 [0+]">
            <a:extLst>
              <a:ext uri="{FF2B5EF4-FFF2-40B4-BE49-F238E27FC236}">
                <a16:creationId xmlns:a16="http://schemas.microsoft.com/office/drawing/2014/main" id="{329AB1D3-8034-A9E4-95FF-9FABA8ADD703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0" name="0/5 [0+]">
            <a:extLst>
              <a:ext uri="{FF2B5EF4-FFF2-40B4-BE49-F238E27FC236}">
                <a16:creationId xmlns:a16="http://schemas.microsoft.com/office/drawing/2014/main" id="{C75E4C99-5365-703B-0250-7B7E93792D20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1" name="0/5 [0+]">
            <a:extLst>
              <a:ext uri="{FF2B5EF4-FFF2-40B4-BE49-F238E27FC236}">
                <a16:creationId xmlns:a16="http://schemas.microsoft.com/office/drawing/2014/main" id="{3C46A5A4-6C28-3A05-29A9-24CCE414AAE9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211450</xdr:colOff>
      <xdr:row>18</xdr:row>
      <xdr:rowOff>234507</xdr:rowOff>
    </xdr:from>
    <xdr:to>
      <xdr:col>3</xdr:col>
      <xdr:colOff>1429823</xdr:colOff>
      <xdr:row>18</xdr:row>
      <xdr:rowOff>416006</xdr:rowOff>
    </xdr:to>
    <xdr:grpSp>
      <xdr:nvGrpSpPr>
        <xdr:cNvPr id="342" name="Bars 5">
          <a:extLst>
            <a:ext uri="{FF2B5EF4-FFF2-40B4-BE49-F238E27FC236}">
              <a16:creationId xmlns:a16="http://schemas.microsoft.com/office/drawing/2014/main" id="{C227EC57-512B-4D6A-B558-AA990335D5C9}"/>
            </a:ext>
          </a:extLst>
        </xdr:cNvPr>
        <xdr:cNvGrpSpPr>
          <a:grpSpLocks noChangeAspect="1"/>
        </xdr:cNvGrpSpPr>
      </xdr:nvGrpSpPr>
      <xdr:grpSpPr>
        <a:xfrm>
          <a:off x="3354700" y="10194936"/>
          <a:ext cx="1218373" cy="181499"/>
          <a:chOff x="4135869" y="6096073"/>
          <a:chExt cx="838110" cy="51893"/>
        </a:xfrm>
      </xdr:grpSpPr>
      <xdr:sp macro="" textlink="">
        <xdr:nvSpPr>
          <xdr:cNvPr id="343" name="0/5 [0+]">
            <a:extLst>
              <a:ext uri="{FF2B5EF4-FFF2-40B4-BE49-F238E27FC236}">
                <a16:creationId xmlns:a16="http://schemas.microsoft.com/office/drawing/2014/main" id="{F5E87944-37F0-6069-CB12-7373AE816B22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4" name="1/5 [1+]">
            <a:extLst>
              <a:ext uri="{FF2B5EF4-FFF2-40B4-BE49-F238E27FC236}">
                <a16:creationId xmlns:a16="http://schemas.microsoft.com/office/drawing/2014/main" id="{F3CE7554-6A09-770F-F745-8FAFF1696BE7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5" name="0/5 [0+]">
            <a:extLst>
              <a:ext uri="{FF2B5EF4-FFF2-40B4-BE49-F238E27FC236}">
                <a16:creationId xmlns:a16="http://schemas.microsoft.com/office/drawing/2014/main" id="{2854DF05-F9D3-8BE3-397B-982C8C483F48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6" name="2/5 [2+]">
            <a:extLst>
              <a:ext uri="{FF2B5EF4-FFF2-40B4-BE49-F238E27FC236}">
                <a16:creationId xmlns:a16="http://schemas.microsoft.com/office/drawing/2014/main" id="{A0A2454B-4A33-F8B5-AB7D-665466A1631B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7" name="0/5 [0+]">
            <a:extLst>
              <a:ext uri="{FF2B5EF4-FFF2-40B4-BE49-F238E27FC236}">
                <a16:creationId xmlns:a16="http://schemas.microsoft.com/office/drawing/2014/main" id="{B90972F2-66F3-6F3D-5376-06AAFD7F5060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8" name="0/5 [0+]">
            <a:extLst>
              <a:ext uri="{FF2B5EF4-FFF2-40B4-BE49-F238E27FC236}">
                <a16:creationId xmlns:a16="http://schemas.microsoft.com/office/drawing/2014/main" id="{8046CF64-8F6A-8695-3D43-6BD625B58B07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9" name="0/5 [0+]">
            <a:extLst>
              <a:ext uri="{FF2B5EF4-FFF2-40B4-BE49-F238E27FC236}">
                <a16:creationId xmlns:a16="http://schemas.microsoft.com/office/drawing/2014/main" id="{A150B669-0D94-AAEB-7AA0-6B9EE5700BB6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214046</xdr:colOff>
      <xdr:row>16</xdr:row>
      <xdr:rowOff>229299</xdr:rowOff>
    </xdr:from>
    <xdr:to>
      <xdr:col>3</xdr:col>
      <xdr:colOff>1432419</xdr:colOff>
      <xdr:row>16</xdr:row>
      <xdr:rowOff>410798</xdr:rowOff>
    </xdr:to>
    <xdr:grpSp>
      <xdr:nvGrpSpPr>
        <xdr:cNvPr id="350" name="Bars 5">
          <a:extLst>
            <a:ext uri="{FF2B5EF4-FFF2-40B4-BE49-F238E27FC236}">
              <a16:creationId xmlns:a16="http://schemas.microsoft.com/office/drawing/2014/main" id="{DCB42B67-82E6-488B-9533-E532043A31DF}"/>
            </a:ext>
          </a:extLst>
        </xdr:cNvPr>
        <xdr:cNvGrpSpPr>
          <a:grpSpLocks noChangeAspect="1"/>
        </xdr:cNvGrpSpPr>
      </xdr:nvGrpSpPr>
      <xdr:grpSpPr>
        <a:xfrm>
          <a:off x="3357296" y="8937870"/>
          <a:ext cx="1218373" cy="181499"/>
          <a:chOff x="4135869" y="6096073"/>
          <a:chExt cx="838110" cy="51893"/>
        </a:xfrm>
      </xdr:grpSpPr>
      <xdr:sp macro="" textlink="">
        <xdr:nvSpPr>
          <xdr:cNvPr id="351" name="0/5 [0+]">
            <a:extLst>
              <a:ext uri="{FF2B5EF4-FFF2-40B4-BE49-F238E27FC236}">
                <a16:creationId xmlns:a16="http://schemas.microsoft.com/office/drawing/2014/main" id="{E4C28959-3FB0-86F8-B900-5B5F5088A3FB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2" name="1/5 [1+]">
            <a:extLst>
              <a:ext uri="{FF2B5EF4-FFF2-40B4-BE49-F238E27FC236}">
                <a16:creationId xmlns:a16="http://schemas.microsoft.com/office/drawing/2014/main" id="{CAA9D859-B61C-F9AF-54AE-55202CEF3FDB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3" name="0/5 [0+]">
            <a:extLst>
              <a:ext uri="{FF2B5EF4-FFF2-40B4-BE49-F238E27FC236}">
                <a16:creationId xmlns:a16="http://schemas.microsoft.com/office/drawing/2014/main" id="{B9C059D1-7F0A-1B33-45A5-C6D9723569AA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4" name="2/5 [2+]">
            <a:extLst>
              <a:ext uri="{FF2B5EF4-FFF2-40B4-BE49-F238E27FC236}">
                <a16:creationId xmlns:a16="http://schemas.microsoft.com/office/drawing/2014/main" id="{4E4FAC72-FE6A-958C-EDDD-37AFA2E2B4DC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5" name="0/5 [0+]">
            <a:extLst>
              <a:ext uri="{FF2B5EF4-FFF2-40B4-BE49-F238E27FC236}">
                <a16:creationId xmlns:a16="http://schemas.microsoft.com/office/drawing/2014/main" id="{63722E03-D652-9292-D2C4-60774F993BA1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6" name="0/5 [0+]">
            <a:extLst>
              <a:ext uri="{FF2B5EF4-FFF2-40B4-BE49-F238E27FC236}">
                <a16:creationId xmlns:a16="http://schemas.microsoft.com/office/drawing/2014/main" id="{829871E7-DA86-96ED-A26E-356A82380D59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7" name="0/5 [0+]">
            <a:extLst>
              <a:ext uri="{FF2B5EF4-FFF2-40B4-BE49-F238E27FC236}">
                <a16:creationId xmlns:a16="http://schemas.microsoft.com/office/drawing/2014/main" id="{0E293E53-490C-3187-80B7-8B84DBAD232D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212905</xdr:colOff>
      <xdr:row>19</xdr:row>
      <xdr:rowOff>225562</xdr:rowOff>
    </xdr:from>
    <xdr:to>
      <xdr:col>3</xdr:col>
      <xdr:colOff>1431278</xdr:colOff>
      <xdr:row>19</xdr:row>
      <xdr:rowOff>407061</xdr:rowOff>
    </xdr:to>
    <xdr:grpSp>
      <xdr:nvGrpSpPr>
        <xdr:cNvPr id="358" name="Bars 5">
          <a:extLst>
            <a:ext uri="{FF2B5EF4-FFF2-40B4-BE49-F238E27FC236}">
              <a16:creationId xmlns:a16="http://schemas.microsoft.com/office/drawing/2014/main" id="{F577A1B4-0B73-459D-ACBC-D6928B1B41F9}"/>
            </a:ext>
          </a:extLst>
        </xdr:cNvPr>
        <xdr:cNvGrpSpPr>
          <a:grpSpLocks noChangeAspect="1"/>
        </xdr:cNvGrpSpPr>
      </xdr:nvGrpSpPr>
      <xdr:grpSpPr>
        <a:xfrm>
          <a:off x="3356155" y="10811919"/>
          <a:ext cx="1218373" cy="181499"/>
          <a:chOff x="4135869" y="6096073"/>
          <a:chExt cx="838110" cy="51893"/>
        </a:xfrm>
      </xdr:grpSpPr>
      <xdr:sp macro="" textlink="">
        <xdr:nvSpPr>
          <xdr:cNvPr id="359" name="0/5 [0+]">
            <a:extLst>
              <a:ext uri="{FF2B5EF4-FFF2-40B4-BE49-F238E27FC236}">
                <a16:creationId xmlns:a16="http://schemas.microsoft.com/office/drawing/2014/main" id="{251AD700-53FF-16B2-F9F5-B40F777E7033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0" name="1/5 [1+]">
            <a:extLst>
              <a:ext uri="{FF2B5EF4-FFF2-40B4-BE49-F238E27FC236}">
                <a16:creationId xmlns:a16="http://schemas.microsoft.com/office/drawing/2014/main" id="{B8680D95-245E-576D-74D0-313E986B904D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1" name="0/5 [0+]">
            <a:extLst>
              <a:ext uri="{FF2B5EF4-FFF2-40B4-BE49-F238E27FC236}">
                <a16:creationId xmlns:a16="http://schemas.microsoft.com/office/drawing/2014/main" id="{8C25D2F0-3CF6-9561-AD93-15BB848E2382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2" name="2/5 [2+]">
            <a:extLst>
              <a:ext uri="{FF2B5EF4-FFF2-40B4-BE49-F238E27FC236}">
                <a16:creationId xmlns:a16="http://schemas.microsoft.com/office/drawing/2014/main" id="{702BCFCB-7C2D-B961-9213-BDE1B76BA8EF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3" name="0/5 [0+]">
            <a:extLst>
              <a:ext uri="{FF2B5EF4-FFF2-40B4-BE49-F238E27FC236}">
                <a16:creationId xmlns:a16="http://schemas.microsoft.com/office/drawing/2014/main" id="{2E76056F-2C11-CBD1-0608-5EE46786B1BB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4" name="0/5 [0+]">
            <a:extLst>
              <a:ext uri="{FF2B5EF4-FFF2-40B4-BE49-F238E27FC236}">
                <a16:creationId xmlns:a16="http://schemas.microsoft.com/office/drawing/2014/main" id="{3A2FCFD6-A7EF-ED01-D5FE-DE26C9263051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5" name="0/5 [0+]">
            <a:extLst>
              <a:ext uri="{FF2B5EF4-FFF2-40B4-BE49-F238E27FC236}">
                <a16:creationId xmlns:a16="http://schemas.microsoft.com/office/drawing/2014/main" id="{9866324E-21F2-E1AB-A8F9-33816075E2FE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215179</xdr:colOff>
      <xdr:row>21</xdr:row>
      <xdr:rowOff>199162</xdr:rowOff>
    </xdr:from>
    <xdr:to>
      <xdr:col>3</xdr:col>
      <xdr:colOff>1433552</xdr:colOff>
      <xdr:row>21</xdr:row>
      <xdr:rowOff>380661</xdr:rowOff>
    </xdr:to>
    <xdr:grpSp>
      <xdr:nvGrpSpPr>
        <xdr:cNvPr id="366" name="Bars 5">
          <a:extLst>
            <a:ext uri="{FF2B5EF4-FFF2-40B4-BE49-F238E27FC236}">
              <a16:creationId xmlns:a16="http://schemas.microsoft.com/office/drawing/2014/main" id="{715A286E-B3EC-4792-A67D-5BFE546AEFDD}"/>
            </a:ext>
          </a:extLst>
        </xdr:cNvPr>
        <xdr:cNvGrpSpPr>
          <a:grpSpLocks noChangeAspect="1"/>
        </xdr:cNvGrpSpPr>
      </xdr:nvGrpSpPr>
      <xdr:grpSpPr>
        <a:xfrm>
          <a:off x="3358429" y="12037376"/>
          <a:ext cx="1218373" cy="181499"/>
          <a:chOff x="4135869" y="6096073"/>
          <a:chExt cx="838110" cy="51893"/>
        </a:xfrm>
      </xdr:grpSpPr>
      <xdr:sp macro="" textlink="">
        <xdr:nvSpPr>
          <xdr:cNvPr id="367" name="0/5 [0+]">
            <a:extLst>
              <a:ext uri="{FF2B5EF4-FFF2-40B4-BE49-F238E27FC236}">
                <a16:creationId xmlns:a16="http://schemas.microsoft.com/office/drawing/2014/main" id="{FBC00E49-9990-2B6A-38A7-8DEB2E6E3DBA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8" name="1/5 [1+]">
            <a:extLst>
              <a:ext uri="{FF2B5EF4-FFF2-40B4-BE49-F238E27FC236}">
                <a16:creationId xmlns:a16="http://schemas.microsoft.com/office/drawing/2014/main" id="{81285C45-C87F-39F8-8600-ADBD2710FD62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69" name="0/5 [0+]">
            <a:extLst>
              <a:ext uri="{FF2B5EF4-FFF2-40B4-BE49-F238E27FC236}">
                <a16:creationId xmlns:a16="http://schemas.microsoft.com/office/drawing/2014/main" id="{5400A76F-731B-8ACE-BDB6-B01A403F001A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0" name="2/5 [2+]">
            <a:extLst>
              <a:ext uri="{FF2B5EF4-FFF2-40B4-BE49-F238E27FC236}">
                <a16:creationId xmlns:a16="http://schemas.microsoft.com/office/drawing/2014/main" id="{1A4B9B0D-4B4A-C1AC-9083-D6692CB634C4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1" name="0/5 [0+]">
            <a:extLst>
              <a:ext uri="{FF2B5EF4-FFF2-40B4-BE49-F238E27FC236}">
                <a16:creationId xmlns:a16="http://schemas.microsoft.com/office/drawing/2014/main" id="{E9311F4C-FFAD-EE77-25D3-36EAD23B5E9A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2" name="0/5 [0+]">
            <a:extLst>
              <a:ext uri="{FF2B5EF4-FFF2-40B4-BE49-F238E27FC236}">
                <a16:creationId xmlns:a16="http://schemas.microsoft.com/office/drawing/2014/main" id="{984EF8E7-F321-5F22-8A2C-46C1CADF4845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3" name="0/5 [0+]">
            <a:extLst>
              <a:ext uri="{FF2B5EF4-FFF2-40B4-BE49-F238E27FC236}">
                <a16:creationId xmlns:a16="http://schemas.microsoft.com/office/drawing/2014/main" id="{888A9314-7673-906B-A780-DAF632B692DE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214038</xdr:colOff>
      <xdr:row>22</xdr:row>
      <xdr:rowOff>226643</xdr:rowOff>
    </xdr:from>
    <xdr:to>
      <xdr:col>3</xdr:col>
      <xdr:colOff>1432411</xdr:colOff>
      <xdr:row>22</xdr:row>
      <xdr:rowOff>408142</xdr:rowOff>
    </xdr:to>
    <xdr:grpSp>
      <xdr:nvGrpSpPr>
        <xdr:cNvPr id="374" name="Bars 5">
          <a:extLst>
            <a:ext uri="{FF2B5EF4-FFF2-40B4-BE49-F238E27FC236}">
              <a16:creationId xmlns:a16="http://schemas.microsoft.com/office/drawing/2014/main" id="{636900CC-C999-45BB-BD00-E787C421E63E}"/>
            </a:ext>
          </a:extLst>
        </xdr:cNvPr>
        <xdr:cNvGrpSpPr>
          <a:grpSpLocks noChangeAspect="1"/>
        </xdr:cNvGrpSpPr>
      </xdr:nvGrpSpPr>
      <xdr:grpSpPr>
        <a:xfrm>
          <a:off x="3357288" y="12690786"/>
          <a:ext cx="1218373" cy="181499"/>
          <a:chOff x="4135869" y="6096073"/>
          <a:chExt cx="838110" cy="51893"/>
        </a:xfrm>
      </xdr:grpSpPr>
      <xdr:sp macro="" textlink="">
        <xdr:nvSpPr>
          <xdr:cNvPr id="375" name="0/5 [0+]">
            <a:extLst>
              <a:ext uri="{FF2B5EF4-FFF2-40B4-BE49-F238E27FC236}">
                <a16:creationId xmlns:a16="http://schemas.microsoft.com/office/drawing/2014/main" id="{886ECA9B-3395-CA17-7C38-1266955F65A2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6" name="1/5 [1+]">
            <a:extLst>
              <a:ext uri="{FF2B5EF4-FFF2-40B4-BE49-F238E27FC236}">
                <a16:creationId xmlns:a16="http://schemas.microsoft.com/office/drawing/2014/main" id="{A81250E7-ADE8-B308-09FA-8D28BDAFE5FD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7" name="0/5 [0+]">
            <a:extLst>
              <a:ext uri="{FF2B5EF4-FFF2-40B4-BE49-F238E27FC236}">
                <a16:creationId xmlns:a16="http://schemas.microsoft.com/office/drawing/2014/main" id="{F4908C41-C467-A12E-C8C3-2A7A7E769291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8" name="2/5 [2+]">
            <a:extLst>
              <a:ext uri="{FF2B5EF4-FFF2-40B4-BE49-F238E27FC236}">
                <a16:creationId xmlns:a16="http://schemas.microsoft.com/office/drawing/2014/main" id="{07C086FF-257A-DEBC-F7B2-112CCC9DAAA6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79" name="0/5 [0+]">
            <a:extLst>
              <a:ext uri="{FF2B5EF4-FFF2-40B4-BE49-F238E27FC236}">
                <a16:creationId xmlns:a16="http://schemas.microsoft.com/office/drawing/2014/main" id="{AC21BC1E-643F-1672-E65E-0788B01506BF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0" name="0/5 [0+]">
            <a:extLst>
              <a:ext uri="{FF2B5EF4-FFF2-40B4-BE49-F238E27FC236}">
                <a16:creationId xmlns:a16="http://schemas.microsoft.com/office/drawing/2014/main" id="{60268B3A-673E-B88E-2CA1-7C6B50E1C2DF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1" name="0/5 [0+]">
            <a:extLst>
              <a:ext uri="{FF2B5EF4-FFF2-40B4-BE49-F238E27FC236}">
                <a16:creationId xmlns:a16="http://schemas.microsoft.com/office/drawing/2014/main" id="{D13A79BC-8870-2AB1-5A9F-0836AD193B2E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216634</xdr:colOff>
      <xdr:row>20</xdr:row>
      <xdr:rowOff>221433</xdr:rowOff>
    </xdr:from>
    <xdr:to>
      <xdr:col>3</xdr:col>
      <xdr:colOff>1435007</xdr:colOff>
      <xdr:row>20</xdr:row>
      <xdr:rowOff>402932</xdr:rowOff>
    </xdr:to>
    <xdr:grpSp>
      <xdr:nvGrpSpPr>
        <xdr:cNvPr id="382" name="Bars 5">
          <a:extLst>
            <a:ext uri="{FF2B5EF4-FFF2-40B4-BE49-F238E27FC236}">
              <a16:creationId xmlns:a16="http://schemas.microsoft.com/office/drawing/2014/main" id="{9A30A83B-9A5E-49DE-AD59-60E2A634CB0B}"/>
            </a:ext>
          </a:extLst>
        </xdr:cNvPr>
        <xdr:cNvGrpSpPr>
          <a:grpSpLocks noChangeAspect="1"/>
        </xdr:cNvGrpSpPr>
      </xdr:nvGrpSpPr>
      <xdr:grpSpPr>
        <a:xfrm>
          <a:off x="3359884" y="11433719"/>
          <a:ext cx="1218373" cy="181499"/>
          <a:chOff x="4135869" y="6096073"/>
          <a:chExt cx="838110" cy="51893"/>
        </a:xfrm>
      </xdr:grpSpPr>
      <xdr:sp macro="" textlink="">
        <xdr:nvSpPr>
          <xdr:cNvPr id="383" name="0/5 [0+]">
            <a:extLst>
              <a:ext uri="{FF2B5EF4-FFF2-40B4-BE49-F238E27FC236}">
                <a16:creationId xmlns:a16="http://schemas.microsoft.com/office/drawing/2014/main" id="{E09B1CB2-6704-950B-D8ED-DB3E4D52E26E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4" name="1/5 [1+]">
            <a:extLst>
              <a:ext uri="{FF2B5EF4-FFF2-40B4-BE49-F238E27FC236}">
                <a16:creationId xmlns:a16="http://schemas.microsoft.com/office/drawing/2014/main" id="{B6D5CDEC-2077-51DC-C6BB-FE0B872458E0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5" name="0/5 [0+]">
            <a:extLst>
              <a:ext uri="{FF2B5EF4-FFF2-40B4-BE49-F238E27FC236}">
                <a16:creationId xmlns:a16="http://schemas.microsoft.com/office/drawing/2014/main" id="{FA4A1D45-8A57-D6B8-5B82-C7538773D854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6" name="2/5 [2+]">
            <a:extLst>
              <a:ext uri="{FF2B5EF4-FFF2-40B4-BE49-F238E27FC236}">
                <a16:creationId xmlns:a16="http://schemas.microsoft.com/office/drawing/2014/main" id="{DA874868-D2FC-02EB-3653-366E8BCE7E55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7" name="0/5 [0+]">
            <a:extLst>
              <a:ext uri="{FF2B5EF4-FFF2-40B4-BE49-F238E27FC236}">
                <a16:creationId xmlns:a16="http://schemas.microsoft.com/office/drawing/2014/main" id="{65004EB0-AF22-B57A-D8A9-98B69E0BC928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8" name="0/5 [0+]">
            <a:extLst>
              <a:ext uri="{FF2B5EF4-FFF2-40B4-BE49-F238E27FC236}">
                <a16:creationId xmlns:a16="http://schemas.microsoft.com/office/drawing/2014/main" id="{7CF6F1AF-6B1B-0E17-99C9-3056B4FC7D01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9" name="0/5 [0+]">
            <a:extLst>
              <a:ext uri="{FF2B5EF4-FFF2-40B4-BE49-F238E27FC236}">
                <a16:creationId xmlns:a16="http://schemas.microsoft.com/office/drawing/2014/main" id="{6AC6B0BD-2586-2566-C109-C289C487F6A5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215493</xdr:colOff>
      <xdr:row>23</xdr:row>
      <xdr:rowOff>217698</xdr:rowOff>
    </xdr:from>
    <xdr:to>
      <xdr:col>3</xdr:col>
      <xdr:colOff>1433866</xdr:colOff>
      <xdr:row>23</xdr:row>
      <xdr:rowOff>399197</xdr:rowOff>
    </xdr:to>
    <xdr:grpSp>
      <xdr:nvGrpSpPr>
        <xdr:cNvPr id="390" name="Bars 5">
          <a:extLst>
            <a:ext uri="{FF2B5EF4-FFF2-40B4-BE49-F238E27FC236}">
              <a16:creationId xmlns:a16="http://schemas.microsoft.com/office/drawing/2014/main" id="{CC871A4C-932A-4FF0-B651-88442B24F14B}"/>
            </a:ext>
          </a:extLst>
        </xdr:cNvPr>
        <xdr:cNvGrpSpPr>
          <a:grpSpLocks noChangeAspect="1"/>
        </xdr:cNvGrpSpPr>
      </xdr:nvGrpSpPr>
      <xdr:grpSpPr>
        <a:xfrm>
          <a:off x="3358743" y="13307769"/>
          <a:ext cx="1218373" cy="181499"/>
          <a:chOff x="4135869" y="6096073"/>
          <a:chExt cx="838110" cy="51893"/>
        </a:xfrm>
      </xdr:grpSpPr>
      <xdr:sp macro="" textlink="">
        <xdr:nvSpPr>
          <xdr:cNvPr id="391" name="0/5 [0+]">
            <a:extLst>
              <a:ext uri="{FF2B5EF4-FFF2-40B4-BE49-F238E27FC236}">
                <a16:creationId xmlns:a16="http://schemas.microsoft.com/office/drawing/2014/main" id="{ACFFFC42-B2A3-7ED9-948E-84CB17DBC6E5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2" name="1/5 [1+]">
            <a:extLst>
              <a:ext uri="{FF2B5EF4-FFF2-40B4-BE49-F238E27FC236}">
                <a16:creationId xmlns:a16="http://schemas.microsoft.com/office/drawing/2014/main" id="{38A3774A-A2A9-AB5F-0EFC-A41C86E25C27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3" name="0/5 [0+]">
            <a:extLst>
              <a:ext uri="{FF2B5EF4-FFF2-40B4-BE49-F238E27FC236}">
                <a16:creationId xmlns:a16="http://schemas.microsoft.com/office/drawing/2014/main" id="{DFB7869E-7430-16E3-DD06-9B5E5D6AEFD4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4" name="2/5 [2+]">
            <a:extLst>
              <a:ext uri="{FF2B5EF4-FFF2-40B4-BE49-F238E27FC236}">
                <a16:creationId xmlns:a16="http://schemas.microsoft.com/office/drawing/2014/main" id="{293EABF3-4A90-7600-EE82-B4CE978ECD67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5" name="0/5 [0+]">
            <a:extLst>
              <a:ext uri="{FF2B5EF4-FFF2-40B4-BE49-F238E27FC236}">
                <a16:creationId xmlns:a16="http://schemas.microsoft.com/office/drawing/2014/main" id="{19FD2E20-9411-51F0-9A5F-D5F2C2B11B2B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6" name="0/5 [0+]">
            <a:extLst>
              <a:ext uri="{FF2B5EF4-FFF2-40B4-BE49-F238E27FC236}">
                <a16:creationId xmlns:a16="http://schemas.microsoft.com/office/drawing/2014/main" id="{B110AF82-7407-BABD-4C7E-BDE6542C2E8D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7" name="0/5 [0+]">
            <a:extLst>
              <a:ext uri="{FF2B5EF4-FFF2-40B4-BE49-F238E27FC236}">
                <a16:creationId xmlns:a16="http://schemas.microsoft.com/office/drawing/2014/main" id="{04DD7B11-983D-716A-F715-1EEEFC9D88FB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215904</xdr:colOff>
      <xdr:row>25</xdr:row>
      <xdr:rowOff>214474</xdr:rowOff>
    </xdr:from>
    <xdr:to>
      <xdr:col>3</xdr:col>
      <xdr:colOff>1434277</xdr:colOff>
      <xdr:row>25</xdr:row>
      <xdr:rowOff>395973</xdr:rowOff>
    </xdr:to>
    <xdr:grpSp>
      <xdr:nvGrpSpPr>
        <xdr:cNvPr id="398" name="Bars 5">
          <a:extLst>
            <a:ext uri="{FF2B5EF4-FFF2-40B4-BE49-F238E27FC236}">
              <a16:creationId xmlns:a16="http://schemas.microsoft.com/office/drawing/2014/main" id="{3305F3F1-8BC2-40DC-B602-7C7ECD8B954D}"/>
            </a:ext>
          </a:extLst>
        </xdr:cNvPr>
        <xdr:cNvGrpSpPr>
          <a:grpSpLocks noChangeAspect="1"/>
        </xdr:cNvGrpSpPr>
      </xdr:nvGrpSpPr>
      <xdr:grpSpPr>
        <a:xfrm>
          <a:off x="3359154" y="14556403"/>
          <a:ext cx="1218373" cy="181499"/>
          <a:chOff x="4135869" y="6096073"/>
          <a:chExt cx="838110" cy="51893"/>
        </a:xfrm>
      </xdr:grpSpPr>
      <xdr:sp macro="" textlink="">
        <xdr:nvSpPr>
          <xdr:cNvPr id="399" name="0/5 [0+]">
            <a:extLst>
              <a:ext uri="{FF2B5EF4-FFF2-40B4-BE49-F238E27FC236}">
                <a16:creationId xmlns:a16="http://schemas.microsoft.com/office/drawing/2014/main" id="{2023C2B7-CE0B-3B81-5C3A-8B64EC5B353C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0" name="1/5 [1+]">
            <a:extLst>
              <a:ext uri="{FF2B5EF4-FFF2-40B4-BE49-F238E27FC236}">
                <a16:creationId xmlns:a16="http://schemas.microsoft.com/office/drawing/2014/main" id="{88D3F287-E71C-F7EC-73C7-B836EA394FEE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1" name="0/5 [0+]">
            <a:extLst>
              <a:ext uri="{FF2B5EF4-FFF2-40B4-BE49-F238E27FC236}">
                <a16:creationId xmlns:a16="http://schemas.microsoft.com/office/drawing/2014/main" id="{D428D8CE-0DE0-A6A6-15D5-D4F7A9875278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2" name="2/5 [2+]">
            <a:extLst>
              <a:ext uri="{FF2B5EF4-FFF2-40B4-BE49-F238E27FC236}">
                <a16:creationId xmlns:a16="http://schemas.microsoft.com/office/drawing/2014/main" id="{D1831A9C-3850-C70C-4C73-B7138E71067E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3" name="0/5 [0+]">
            <a:extLst>
              <a:ext uri="{FF2B5EF4-FFF2-40B4-BE49-F238E27FC236}">
                <a16:creationId xmlns:a16="http://schemas.microsoft.com/office/drawing/2014/main" id="{1F1ACF20-EB16-7095-F9DE-A8D12BDC5BE6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4" name="0/5 [0+]">
            <a:extLst>
              <a:ext uri="{FF2B5EF4-FFF2-40B4-BE49-F238E27FC236}">
                <a16:creationId xmlns:a16="http://schemas.microsoft.com/office/drawing/2014/main" id="{060859F4-C4F5-532D-97AC-DBCB075DC7BA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05" name="0/5 [0+]">
            <a:extLst>
              <a:ext uri="{FF2B5EF4-FFF2-40B4-BE49-F238E27FC236}">
                <a16:creationId xmlns:a16="http://schemas.microsoft.com/office/drawing/2014/main" id="{BA13FB36-8BA4-031B-782E-D23CE34BD049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217359</xdr:colOff>
      <xdr:row>24</xdr:row>
      <xdr:rowOff>236746</xdr:rowOff>
    </xdr:from>
    <xdr:to>
      <xdr:col>3</xdr:col>
      <xdr:colOff>1435732</xdr:colOff>
      <xdr:row>24</xdr:row>
      <xdr:rowOff>418245</xdr:rowOff>
    </xdr:to>
    <xdr:grpSp>
      <xdr:nvGrpSpPr>
        <xdr:cNvPr id="414" name="Bars 5">
          <a:extLst>
            <a:ext uri="{FF2B5EF4-FFF2-40B4-BE49-F238E27FC236}">
              <a16:creationId xmlns:a16="http://schemas.microsoft.com/office/drawing/2014/main" id="{2620E38B-6F84-46B0-893E-FD7FE76782C1}"/>
            </a:ext>
          </a:extLst>
        </xdr:cNvPr>
        <xdr:cNvGrpSpPr>
          <a:grpSpLocks noChangeAspect="1"/>
        </xdr:cNvGrpSpPr>
      </xdr:nvGrpSpPr>
      <xdr:grpSpPr>
        <a:xfrm>
          <a:off x="3360609" y="13952746"/>
          <a:ext cx="1218373" cy="181499"/>
          <a:chOff x="4135869" y="6096073"/>
          <a:chExt cx="838110" cy="51893"/>
        </a:xfrm>
      </xdr:grpSpPr>
      <xdr:sp macro="" textlink="">
        <xdr:nvSpPr>
          <xdr:cNvPr id="415" name="0/5 [0+]">
            <a:extLst>
              <a:ext uri="{FF2B5EF4-FFF2-40B4-BE49-F238E27FC236}">
                <a16:creationId xmlns:a16="http://schemas.microsoft.com/office/drawing/2014/main" id="{E06CE854-0E15-BF05-DF4B-A4DFA3FEABE3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16" name="1/5 [1+]">
            <a:extLst>
              <a:ext uri="{FF2B5EF4-FFF2-40B4-BE49-F238E27FC236}">
                <a16:creationId xmlns:a16="http://schemas.microsoft.com/office/drawing/2014/main" id="{DF48CB74-993C-72BE-318C-25145ACE03DD}"/>
              </a:ext>
            </a:extLst>
          </xdr:cNvPr>
          <xdr:cNvSpPr>
            <a:spLocks noChangeAspect="1"/>
          </xdr:cNvSpPr>
        </xdr:nvSpPr>
        <xdr:spPr>
          <a:xfrm flipH="1">
            <a:off x="4135869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17" name="0/5 [0+]">
            <a:extLst>
              <a:ext uri="{FF2B5EF4-FFF2-40B4-BE49-F238E27FC236}">
                <a16:creationId xmlns:a16="http://schemas.microsoft.com/office/drawing/2014/main" id="{7563B16B-1089-5E1E-D45A-C4B989DF9AB1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rgbClr val="D9D9D9"/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18" name="2/5 [2+]">
            <a:extLst>
              <a:ext uri="{FF2B5EF4-FFF2-40B4-BE49-F238E27FC236}">
                <a16:creationId xmlns:a16="http://schemas.microsoft.com/office/drawing/2014/main" id="{E49AFA70-E27B-16F1-29AF-8C0F339D7E6D}"/>
              </a:ext>
            </a:extLst>
          </xdr:cNvPr>
          <xdr:cNvSpPr>
            <a:spLocks noChangeAspect="1"/>
          </xdr:cNvSpPr>
        </xdr:nvSpPr>
        <xdr:spPr>
          <a:xfrm flipH="1">
            <a:off x="4308531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19" name="0/5 [0+]">
            <a:extLst>
              <a:ext uri="{FF2B5EF4-FFF2-40B4-BE49-F238E27FC236}">
                <a16:creationId xmlns:a16="http://schemas.microsoft.com/office/drawing/2014/main" id="{6BC519BA-00EB-BE40-5825-C51BB8D2C476}"/>
              </a:ext>
            </a:extLst>
          </xdr:cNvPr>
          <xdr:cNvSpPr>
            <a:spLocks noChangeAspect="1"/>
          </xdr:cNvSpPr>
        </xdr:nvSpPr>
        <xdr:spPr>
          <a:xfrm flipH="1">
            <a:off x="4481193" y="6096073"/>
            <a:ext cx="147462" cy="51893"/>
          </a:xfrm>
          <a:prstGeom prst="rect">
            <a:avLst/>
          </a:prstGeom>
          <a:solidFill>
            <a:schemeClr val="accent1">
              <a:lumMod val="50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20" name="0/5 [0+]">
            <a:extLst>
              <a:ext uri="{FF2B5EF4-FFF2-40B4-BE49-F238E27FC236}">
                <a16:creationId xmlns:a16="http://schemas.microsoft.com/office/drawing/2014/main" id="{DAEB8E29-97F3-74A9-1475-7FD9FFE858DD}"/>
              </a:ext>
            </a:extLst>
          </xdr:cNvPr>
          <xdr:cNvSpPr>
            <a:spLocks noChangeAspect="1"/>
          </xdr:cNvSpPr>
        </xdr:nvSpPr>
        <xdr:spPr>
          <a:xfrm flipH="1">
            <a:off x="4653855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21" name="0/5 [0+]">
            <a:extLst>
              <a:ext uri="{FF2B5EF4-FFF2-40B4-BE49-F238E27FC236}">
                <a16:creationId xmlns:a16="http://schemas.microsoft.com/office/drawing/2014/main" id="{5A862D22-F59F-B48B-717E-8E247E1F2E71}"/>
              </a:ext>
            </a:extLst>
          </xdr:cNvPr>
          <xdr:cNvSpPr>
            <a:spLocks noChangeAspect="1"/>
          </xdr:cNvSpPr>
        </xdr:nvSpPr>
        <xdr:spPr>
          <a:xfrm flipH="1">
            <a:off x="4826517" y="6096073"/>
            <a:ext cx="147462" cy="51893"/>
          </a:xfrm>
          <a:prstGeom prst="rect">
            <a:avLst/>
          </a:prstGeom>
          <a:solidFill>
            <a:schemeClr val="bg1">
              <a:lumMod val="85000"/>
            </a:schemeClr>
          </a:solidFill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91435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828709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2743063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3657417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4571771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5486126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6400480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7314834" algn="l" defTabSz="1828709" rtl="0" eaLnBrk="1" latinLnBrk="0" hangingPunct="1">
              <a:defRPr sz="36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i-FI" sz="105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447676</xdr:colOff>
      <xdr:row>1</xdr:row>
      <xdr:rowOff>105857</xdr:rowOff>
    </xdr:from>
    <xdr:to>
      <xdr:col>14</xdr:col>
      <xdr:colOff>2533652</xdr:colOff>
      <xdr:row>8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D5F2BB-7006-4362-8615-252493CF1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1" y="258257"/>
          <a:ext cx="2085976" cy="989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efc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C864"/>
      </a:accent1>
      <a:accent2>
        <a:srgbClr val="C8B4FF"/>
      </a:accent2>
      <a:accent3>
        <a:srgbClr val="FF3C64"/>
      </a:accent3>
      <a:accent4>
        <a:srgbClr val="D2FF96"/>
      </a:accent4>
      <a:accent5>
        <a:srgbClr val="C8E6E6"/>
      </a:accent5>
      <a:accent6>
        <a:srgbClr val="DED2F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cb.europa.eu/stats/policy_and_exchange_rates/euro_reference_exchange_rates/html/index.e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7F0EB-3AA3-4D55-A282-2E14A3402FFD}">
  <sheetPr>
    <tabColor theme="4" tint="-0.499984740745262"/>
  </sheetPr>
  <dimension ref="B2:L34"/>
  <sheetViews>
    <sheetView zoomScale="70" zoomScaleNormal="70" workbookViewId="0"/>
  </sheetViews>
  <sheetFormatPr defaultRowHeight="12.75" x14ac:dyDescent="0.2"/>
  <cols>
    <col min="1" max="2" width="5.7109375" style="92" customWidth="1"/>
    <col min="3" max="3" width="35.7109375" style="92" customWidth="1"/>
    <col min="4" max="4" width="25.7109375" style="92" customWidth="1"/>
    <col min="5" max="5" width="70.7109375" style="92" customWidth="1"/>
    <col min="6" max="6" width="5.7109375" style="92" customWidth="1"/>
    <col min="7" max="7" width="59" style="92" customWidth="1"/>
    <col min="8" max="12" width="20.140625" style="92" customWidth="1"/>
    <col min="13" max="16384" width="9.140625" style="92"/>
  </cols>
  <sheetData>
    <row r="2" spans="2:12" ht="18" x14ac:dyDescent="0.25">
      <c r="B2" s="94" t="s">
        <v>134</v>
      </c>
      <c r="G2" s="94" t="s">
        <v>209</v>
      </c>
      <c r="H2" s="94" t="s">
        <v>210</v>
      </c>
    </row>
    <row r="3" spans="2:12" ht="13.5" thickBot="1" x14ac:dyDescent="0.25"/>
    <row r="4" spans="2:12" ht="50.1" customHeight="1" thickBot="1" x14ac:dyDescent="0.25">
      <c r="B4" s="119" t="s">
        <v>135</v>
      </c>
      <c r="C4" s="120" t="s">
        <v>151</v>
      </c>
      <c r="D4" s="121" t="s">
        <v>195</v>
      </c>
      <c r="E4" s="122" t="s">
        <v>149</v>
      </c>
      <c r="G4" s="167" t="s">
        <v>208</v>
      </c>
      <c r="H4" s="167">
        <v>1</v>
      </c>
      <c r="I4" s="167">
        <v>2</v>
      </c>
      <c r="J4" s="167">
        <v>3</v>
      </c>
      <c r="K4" s="167">
        <v>4</v>
      </c>
      <c r="L4" s="167">
        <v>5</v>
      </c>
    </row>
    <row r="5" spans="2:12" ht="49.5" customHeight="1" thickBot="1" x14ac:dyDescent="0.25">
      <c r="B5" s="115">
        <v>1</v>
      </c>
      <c r="C5" s="116" t="s">
        <v>167</v>
      </c>
      <c r="D5" s="106"/>
      <c r="E5" s="107"/>
      <c r="G5" s="161" t="s">
        <v>153</v>
      </c>
      <c r="H5" s="166"/>
      <c r="I5" s="166"/>
      <c r="J5" s="166"/>
      <c r="K5" s="166"/>
      <c r="L5" s="166"/>
    </row>
    <row r="6" spans="2:12" ht="49.5" customHeight="1" thickBot="1" x14ac:dyDescent="0.25">
      <c r="B6" s="115">
        <f>B5+1</f>
        <v>2</v>
      </c>
      <c r="C6" s="116" t="s">
        <v>152</v>
      </c>
      <c r="D6" s="106"/>
      <c r="E6" s="107"/>
      <c r="G6" s="161" t="s">
        <v>168</v>
      </c>
      <c r="H6" s="162"/>
      <c r="I6" s="162"/>
      <c r="J6" s="162"/>
      <c r="K6" s="162"/>
      <c r="L6" s="162"/>
    </row>
    <row r="7" spans="2:12" ht="49.5" customHeight="1" thickBot="1" x14ac:dyDescent="0.25">
      <c r="B7" s="115">
        <f t="shared" ref="B7:B26" si="0">B6+1</f>
        <v>3</v>
      </c>
      <c r="C7" s="116" t="s">
        <v>169</v>
      </c>
      <c r="D7" s="98"/>
      <c r="E7" s="107"/>
      <c r="G7" s="161" t="s">
        <v>170</v>
      </c>
      <c r="H7" s="162"/>
      <c r="I7" s="162"/>
      <c r="J7" s="162"/>
      <c r="K7" s="162"/>
      <c r="L7" s="162"/>
    </row>
    <row r="8" spans="2:12" ht="50.1" customHeight="1" thickBot="1" x14ac:dyDescent="0.25">
      <c r="B8" s="115">
        <f t="shared" si="0"/>
        <v>4</v>
      </c>
      <c r="C8" s="116" t="s">
        <v>158</v>
      </c>
      <c r="D8" s="98"/>
      <c r="E8" s="107"/>
      <c r="G8" s="163" t="s">
        <v>171</v>
      </c>
      <c r="H8" s="162"/>
      <c r="I8" s="162"/>
      <c r="J8" s="162"/>
      <c r="K8" s="162"/>
      <c r="L8" s="162"/>
    </row>
    <row r="9" spans="2:12" ht="50.1" customHeight="1" thickBot="1" x14ac:dyDescent="0.25">
      <c r="B9" s="115">
        <f t="shared" si="0"/>
        <v>5</v>
      </c>
      <c r="C9" s="116" t="s">
        <v>183</v>
      </c>
      <c r="D9" s="98"/>
      <c r="E9" s="107"/>
      <c r="G9" s="163" t="s">
        <v>184</v>
      </c>
      <c r="H9" s="162"/>
      <c r="I9" s="162"/>
      <c r="J9" s="162"/>
      <c r="K9" s="162"/>
      <c r="L9" s="162"/>
    </row>
    <row r="10" spans="2:12" ht="50.1" customHeight="1" thickBot="1" x14ac:dyDescent="0.25">
      <c r="B10" s="115">
        <f t="shared" si="0"/>
        <v>6</v>
      </c>
      <c r="C10" s="116" t="s">
        <v>172</v>
      </c>
      <c r="D10" s="98"/>
      <c r="E10" s="107"/>
      <c r="G10" s="163" t="s">
        <v>175</v>
      </c>
      <c r="H10" s="162"/>
      <c r="I10" s="162"/>
      <c r="J10" s="162"/>
      <c r="K10" s="162"/>
      <c r="L10" s="162"/>
    </row>
    <row r="11" spans="2:12" ht="50.1" customHeight="1" thickBot="1" x14ac:dyDescent="0.25">
      <c r="B11" s="115">
        <f t="shared" si="0"/>
        <v>7</v>
      </c>
      <c r="C11" s="116" t="s">
        <v>173</v>
      </c>
      <c r="D11" s="98"/>
      <c r="E11" s="107"/>
      <c r="G11" s="163" t="s">
        <v>176</v>
      </c>
      <c r="H11" s="162"/>
      <c r="I11" s="162"/>
      <c r="J11" s="162"/>
      <c r="K11" s="162"/>
      <c r="L11" s="162"/>
    </row>
    <row r="12" spans="2:12" ht="50.1" customHeight="1" thickBot="1" x14ac:dyDescent="0.25">
      <c r="B12" s="115">
        <f t="shared" si="0"/>
        <v>8</v>
      </c>
      <c r="C12" s="116" t="s">
        <v>159</v>
      </c>
      <c r="D12" s="98"/>
      <c r="E12" s="107"/>
      <c r="G12" s="163" t="s">
        <v>177</v>
      </c>
      <c r="H12" s="162"/>
      <c r="I12" s="162"/>
      <c r="J12" s="162"/>
      <c r="K12" s="162"/>
      <c r="L12" s="162"/>
    </row>
    <row r="13" spans="2:12" ht="50.1" customHeight="1" thickBot="1" x14ac:dyDescent="0.25">
      <c r="B13" s="115">
        <f t="shared" si="0"/>
        <v>9</v>
      </c>
      <c r="C13" s="116" t="s">
        <v>194</v>
      </c>
      <c r="D13" s="98"/>
      <c r="E13" s="107"/>
      <c r="G13" s="163" t="s">
        <v>178</v>
      </c>
      <c r="H13" s="162"/>
      <c r="I13" s="162"/>
      <c r="J13" s="162"/>
      <c r="K13" s="162"/>
      <c r="L13" s="162"/>
    </row>
    <row r="14" spans="2:12" ht="50.1" customHeight="1" thickBot="1" x14ac:dyDescent="0.25">
      <c r="B14" s="115">
        <f t="shared" si="0"/>
        <v>10</v>
      </c>
      <c r="C14" s="116" t="s">
        <v>193</v>
      </c>
      <c r="D14" s="98"/>
      <c r="E14" s="107"/>
      <c r="G14" s="163" t="s">
        <v>179</v>
      </c>
      <c r="H14" s="162"/>
      <c r="I14" s="162"/>
      <c r="J14" s="162"/>
      <c r="K14" s="162"/>
      <c r="L14" s="162"/>
    </row>
    <row r="15" spans="2:12" ht="50.1" customHeight="1" thickBot="1" x14ac:dyDescent="0.25">
      <c r="B15" s="115">
        <f t="shared" si="0"/>
        <v>11</v>
      </c>
      <c r="C15" s="116" t="s">
        <v>185</v>
      </c>
      <c r="D15" s="98"/>
      <c r="E15" s="107"/>
      <c r="G15" s="163" t="s">
        <v>185</v>
      </c>
      <c r="H15" s="162"/>
      <c r="I15" s="162"/>
      <c r="J15" s="162"/>
      <c r="K15" s="162"/>
      <c r="L15" s="162"/>
    </row>
    <row r="16" spans="2:12" ht="50.1" customHeight="1" thickBot="1" x14ac:dyDescent="0.25">
      <c r="B16" s="115">
        <f t="shared" si="0"/>
        <v>12</v>
      </c>
      <c r="C16" s="116" t="s">
        <v>186</v>
      </c>
      <c r="D16" s="98"/>
      <c r="E16" s="107"/>
      <c r="G16" s="164" t="s">
        <v>186</v>
      </c>
      <c r="H16" s="162"/>
      <c r="I16" s="162"/>
      <c r="J16" s="162"/>
      <c r="K16" s="162"/>
      <c r="L16" s="162"/>
    </row>
    <row r="17" spans="2:12" ht="50.1" customHeight="1" thickBot="1" x14ac:dyDescent="0.25">
      <c r="B17" s="115">
        <f t="shared" si="0"/>
        <v>13</v>
      </c>
      <c r="C17" s="116" t="s">
        <v>188</v>
      </c>
      <c r="D17" s="98"/>
      <c r="E17" s="107"/>
      <c r="G17" s="163" t="s">
        <v>188</v>
      </c>
      <c r="H17" s="162"/>
      <c r="I17" s="162"/>
      <c r="J17" s="162"/>
      <c r="K17" s="162"/>
      <c r="L17" s="162"/>
    </row>
    <row r="18" spans="2:12" ht="50.1" customHeight="1" thickBot="1" x14ac:dyDescent="0.25">
      <c r="B18" s="115">
        <f t="shared" si="0"/>
        <v>14</v>
      </c>
      <c r="C18" s="116" t="s">
        <v>187</v>
      </c>
      <c r="D18" s="98"/>
      <c r="E18" s="107"/>
      <c r="G18" s="163" t="s">
        <v>187</v>
      </c>
      <c r="H18" s="162"/>
      <c r="I18" s="162"/>
      <c r="J18" s="162"/>
      <c r="K18" s="162"/>
      <c r="L18" s="162"/>
    </row>
    <row r="19" spans="2:12" ht="50.1" customHeight="1" thickBot="1" x14ac:dyDescent="0.25">
      <c r="B19" s="115">
        <f t="shared" si="0"/>
        <v>15</v>
      </c>
      <c r="C19" s="116" t="s">
        <v>154</v>
      </c>
      <c r="D19" s="98"/>
      <c r="E19" s="107"/>
      <c r="G19" s="164" t="s">
        <v>155</v>
      </c>
      <c r="H19" s="162"/>
      <c r="I19" s="162"/>
      <c r="J19" s="162"/>
      <c r="K19" s="162"/>
      <c r="L19" s="162"/>
    </row>
    <row r="20" spans="2:12" ht="50.1" customHeight="1" thickBot="1" x14ac:dyDescent="0.25">
      <c r="B20" s="115">
        <f t="shared" si="0"/>
        <v>16</v>
      </c>
      <c r="C20" s="116" t="s">
        <v>156</v>
      </c>
      <c r="D20" s="98"/>
      <c r="E20" s="107"/>
      <c r="G20" s="163" t="s">
        <v>157</v>
      </c>
      <c r="H20" s="162"/>
      <c r="I20" s="162"/>
      <c r="J20" s="162"/>
      <c r="K20" s="162"/>
      <c r="L20" s="162"/>
    </row>
    <row r="21" spans="2:12" ht="50.1" customHeight="1" thickBot="1" x14ac:dyDescent="0.25">
      <c r="B21" s="115">
        <f t="shared" si="0"/>
        <v>17</v>
      </c>
      <c r="C21" s="116" t="s">
        <v>196</v>
      </c>
      <c r="D21" s="98"/>
      <c r="E21" s="107"/>
      <c r="G21" s="163" t="s">
        <v>174</v>
      </c>
      <c r="H21" s="162"/>
      <c r="I21" s="162"/>
      <c r="J21" s="162"/>
      <c r="K21" s="162"/>
      <c r="L21" s="162"/>
    </row>
    <row r="22" spans="2:12" ht="50.1" customHeight="1" thickBot="1" x14ac:dyDescent="0.25">
      <c r="B22" s="115">
        <f t="shared" si="0"/>
        <v>18</v>
      </c>
      <c r="C22" s="116" t="s">
        <v>160</v>
      </c>
      <c r="D22" s="98"/>
      <c r="E22" s="107"/>
      <c r="G22" s="163" t="s">
        <v>180</v>
      </c>
      <c r="H22" s="162"/>
      <c r="I22" s="162"/>
      <c r="J22" s="162"/>
      <c r="K22" s="162"/>
      <c r="L22" s="162"/>
    </row>
    <row r="23" spans="2:12" ht="50.1" customHeight="1" thickBot="1" x14ac:dyDescent="0.25">
      <c r="B23" s="115">
        <f t="shared" si="0"/>
        <v>19</v>
      </c>
      <c r="C23" s="116" t="s">
        <v>161</v>
      </c>
      <c r="D23" s="98"/>
      <c r="E23" s="107"/>
      <c r="G23" s="163" t="s">
        <v>181</v>
      </c>
      <c r="H23" s="162"/>
      <c r="I23" s="162"/>
      <c r="J23" s="162"/>
      <c r="K23" s="162"/>
      <c r="L23" s="162"/>
    </row>
    <row r="24" spans="2:12" ht="50.1" customHeight="1" thickBot="1" x14ac:dyDescent="0.25">
      <c r="B24" s="115">
        <f t="shared" si="0"/>
        <v>20</v>
      </c>
      <c r="C24" s="116" t="s">
        <v>162</v>
      </c>
      <c r="D24" s="98"/>
      <c r="E24" s="107"/>
      <c r="G24" s="163" t="s">
        <v>166</v>
      </c>
      <c r="H24" s="162"/>
      <c r="I24" s="162"/>
      <c r="J24" s="162"/>
      <c r="K24" s="162"/>
      <c r="L24" s="162"/>
    </row>
    <row r="25" spans="2:12" ht="50.1" customHeight="1" thickBot="1" x14ac:dyDescent="0.25">
      <c r="B25" s="115">
        <f t="shared" si="0"/>
        <v>21</v>
      </c>
      <c r="C25" s="116" t="s">
        <v>163</v>
      </c>
      <c r="D25" s="98"/>
      <c r="E25" s="107"/>
      <c r="G25" s="163" t="s">
        <v>165</v>
      </c>
      <c r="H25" s="162"/>
      <c r="I25" s="162"/>
      <c r="J25" s="162"/>
      <c r="K25" s="162"/>
      <c r="L25" s="162"/>
    </row>
    <row r="26" spans="2:12" ht="50.1" customHeight="1" thickBot="1" x14ac:dyDescent="0.25">
      <c r="B26" s="117">
        <f t="shared" si="0"/>
        <v>22</v>
      </c>
      <c r="C26" s="118"/>
      <c r="D26" s="99"/>
      <c r="E26" s="108"/>
      <c r="G26" s="165"/>
      <c r="H26" s="168"/>
      <c r="I26" s="168"/>
      <c r="J26" s="168"/>
      <c r="K26" s="168"/>
      <c r="L26" s="168"/>
    </row>
    <row r="29" spans="2:12" ht="15.75" x14ac:dyDescent="0.25">
      <c r="B29" s="93" t="s">
        <v>164</v>
      </c>
    </row>
    <row r="30" spans="2:12" ht="20.100000000000001" customHeight="1" x14ac:dyDescent="0.2">
      <c r="B30" s="109" t="s">
        <v>135</v>
      </c>
      <c r="C30" s="110" t="s">
        <v>151</v>
      </c>
      <c r="D30" s="185" t="s">
        <v>42</v>
      </c>
      <c r="E30" s="186"/>
    </row>
    <row r="31" spans="2:12" ht="30" customHeight="1" x14ac:dyDescent="0.2">
      <c r="B31" s="111">
        <v>1</v>
      </c>
      <c r="C31" s="113"/>
      <c r="D31" s="187"/>
      <c r="E31" s="188"/>
    </row>
    <row r="32" spans="2:12" ht="30" customHeight="1" x14ac:dyDescent="0.2">
      <c r="B32" s="112">
        <v>2</v>
      </c>
      <c r="C32" s="114"/>
      <c r="D32" s="187"/>
      <c r="E32" s="188"/>
    </row>
    <row r="33" spans="2:5" ht="30" customHeight="1" x14ac:dyDescent="0.2">
      <c r="B33" s="112">
        <v>3</v>
      </c>
      <c r="C33" s="114"/>
      <c r="D33" s="187"/>
      <c r="E33" s="188"/>
    </row>
    <row r="34" spans="2:5" ht="30" customHeight="1" x14ac:dyDescent="0.2">
      <c r="B34" s="111">
        <v>4</v>
      </c>
      <c r="C34" s="113"/>
      <c r="D34" s="187"/>
      <c r="E34" s="188"/>
    </row>
  </sheetData>
  <mergeCells count="5">
    <mergeCell ref="D30:E30"/>
    <mergeCell ref="D31:E31"/>
    <mergeCell ref="D32:E32"/>
    <mergeCell ref="D33:E33"/>
    <mergeCell ref="D34:E3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F5C33-6905-4BFD-B894-36298D5C61F2}">
  <sheetPr>
    <tabColor theme="4" tint="-0.499984740745262"/>
  </sheetPr>
  <dimension ref="B2:M26"/>
  <sheetViews>
    <sheetView zoomScale="70" zoomScaleNormal="70" workbookViewId="0"/>
  </sheetViews>
  <sheetFormatPr defaultRowHeight="12.75" x14ac:dyDescent="0.2"/>
  <cols>
    <col min="1" max="2" width="5.7109375" style="92" customWidth="1"/>
    <col min="3" max="3" width="30.7109375" style="92" customWidth="1"/>
    <col min="4" max="12" width="7.7109375" style="92" customWidth="1"/>
    <col min="13" max="13" width="42.7109375" style="92" customWidth="1"/>
    <col min="14" max="14" width="31.7109375" style="92" customWidth="1"/>
    <col min="15" max="16384" width="9.140625" style="92"/>
  </cols>
  <sheetData>
    <row r="2" spans="2:13" ht="18" x14ac:dyDescent="0.25">
      <c r="B2" s="94" t="s">
        <v>150</v>
      </c>
    </row>
    <row r="3" spans="2:13" ht="13.5" thickBot="1" x14ac:dyDescent="0.25"/>
    <row r="4" spans="2:13" ht="39.950000000000003" customHeight="1" thickBot="1" x14ac:dyDescent="0.25">
      <c r="B4" s="156" t="s">
        <v>135</v>
      </c>
      <c r="C4" s="123" t="s">
        <v>136</v>
      </c>
      <c r="D4" s="169" t="s">
        <v>17</v>
      </c>
      <c r="E4" s="169" t="s">
        <v>198</v>
      </c>
      <c r="F4" s="169" t="s">
        <v>199</v>
      </c>
      <c r="G4" s="128" t="s">
        <v>200</v>
      </c>
      <c r="H4" s="129" t="s">
        <v>201</v>
      </c>
      <c r="I4" s="129" t="s">
        <v>202</v>
      </c>
      <c r="J4" s="130" t="s">
        <v>203</v>
      </c>
      <c r="K4" s="130" t="s">
        <v>204</v>
      </c>
      <c r="L4" s="130" t="s">
        <v>205</v>
      </c>
      <c r="M4" s="123" t="s">
        <v>42</v>
      </c>
    </row>
    <row r="5" spans="2:13" ht="24.95" customHeight="1" x14ac:dyDescent="0.25">
      <c r="B5" s="157"/>
      <c r="C5" s="124" t="s">
        <v>137</v>
      </c>
      <c r="D5" s="103"/>
      <c r="E5" s="103"/>
      <c r="F5" s="103"/>
      <c r="G5" s="104"/>
      <c r="H5" s="104"/>
      <c r="I5" s="104"/>
      <c r="J5" s="104"/>
      <c r="K5" s="104"/>
      <c r="L5" s="105"/>
      <c r="M5" s="97"/>
    </row>
    <row r="6" spans="2:13" ht="50.1" customHeight="1" thickBot="1" x14ac:dyDescent="0.25">
      <c r="B6" s="158">
        <v>1</v>
      </c>
      <c r="C6" s="125" t="s">
        <v>138</v>
      </c>
      <c r="D6" s="135">
        <f>'Financial information'!D21</f>
        <v>0</v>
      </c>
      <c r="E6" s="135">
        <f>'Financial information'!E21</f>
        <v>0</v>
      </c>
      <c r="F6" s="135">
        <f>'Financial information'!F21</f>
        <v>0</v>
      </c>
      <c r="G6" s="136">
        <f>'Financial information'!I21</f>
        <v>0</v>
      </c>
      <c r="H6" s="136">
        <f>'Financial information'!J21</f>
        <v>0</v>
      </c>
      <c r="I6" s="136">
        <f>'Financial information'!K21</f>
        <v>0</v>
      </c>
      <c r="J6" s="136">
        <f>'Financial information'!L21</f>
        <v>0</v>
      </c>
      <c r="K6" s="136">
        <f>'Financial information'!M21</f>
        <v>0</v>
      </c>
      <c r="L6" s="137">
        <f>'Financial information'!N21</f>
        <v>0</v>
      </c>
      <c r="M6" s="131"/>
    </row>
    <row r="7" spans="2:13" ht="50.1" customHeight="1" thickBot="1" x14ac:dyDescent="0.25">
      <c r="B7" s="159">
        <v>2</v>
      </c>
      <c r="C7" s="126" t="s">
        <v>34</v>
      </c>
      <c r="D7" s="138">
        <f>'Financial information'!D47</f>
        <v>0</v>
      </c>
      <c r="E7" s="138" t="e">
        <f>'Financial information'!E47</f>
        <v>#DIV/0!</v>
      </c>
      <c r="F7" s="138" t="e">
        <f>'Financial information'!F47</f>
        <v>#DIV/0!</v>
      </c>
      <c r="G7" s="139" t="e">
        <f>'Financial information'!I47</f>
        <v>#DIV/0!</v>
      </c>
      <c r="H7" s="139" t="e">
        <f>'Financial information'!J47</f>
        <v>#DIV/0!</v>
      </c>
      <c r="I7" s="139" t="e">
        <f>'Financial information'!K47</f>
        <v>#DIV/0!</v>
      </c>
      <c r="J7" s="139" t="e">
        <f>'Financial information'!L47</f>
        <v>#DIV/0!</v>
      </c>
      <c r="K7" s="139" t="e">
        <f>'Financial information'!M47</f>
        <v>#DIV/0!</v>
      </c>
      <c r="L7" s="140" t="e">
        <f>'Financial information'!N47</f>
        <v>#DIV/0!</v>
      </c>
      <c r="M7" s="132"/>
    </row>
    <row r="8" spans="2:13" ht="50.1" customHeight="1" thickBot="1" x14ac:dyDescent="0.25">
      <c r="B8" s="159">
        <v>3</v>
      </c>
      <c r="C8" s="126" t="s">
        <v>139</v>
      </c>
      <c r="D8" s="141">
        <f>'Financial information'!D23</f>
        <v>0</v>
      </c>
      <c r="E8" s="142">
        <f>'Financial information'!E23</f>
        <v>0</v>
      </c>
      <c r="F8" s="142">
        <f>'Financial information'!F23</f>
        <v>0</v>
      </c>
      <c r="G8" s="143">
        <f>'Financial information'!I23</f>
        <v>0</v>
      </c>
      <c r="H8" s="143">
        <f>'Financial information'!J23</f>
        <v>0</v>
      </c>
      <c r="I8" s="143">
        <f>'Financial information'!K23</f>
        <v>0</v>
      </c>
      <c r="J8" s="143">
        <f>'Financial information'!L23</f>
        <v>0</v>
      </c>
      <c r="K8" s="143">
        <f>'Financial information'!M23</f>
        <v>0</v>
      </c>
      <c r="L8" s="144">
        <f>'Financial information'!N23</f>
        <v>0</v>
      </c>
      <c r="M8" s="132"/>
    </row>
    <row r="9" spans="2:13" ht="50.1" customHeight="1" thickBot="1" x14ac:dyDescent="0.25">
      <c r="B9" s="159">
        <v>4</v>
      </c>
      <c r="C9" s="126" t="s">
        <v>106</v>
      </c>
      <c r="D9" s="145" t="e">
        <f>'Financial information'!D48</f>
        <v>#DIV/0!</v>
      </c>
      <c r="E9" s="145" t="e">
        <f>'Financial information'!E48</f>
        <v>#DIV/0!</v>
      </c>
      <c r="F9" s="145" t="e">
        <f>'Financial information'!F48</f>
        <v>#DIV/0!</v>
      </c>
      <c r="G9" s="146" t="e">
        <f>'Financial information'!I48</f>
        <v>#DIV/0!</v>
      </c>
      <c r="H9" s="146" t="e">
        <f>'Financial information'!J48</f>
        <v>#DIV/0!</v>
      </c>
      <c r="I9" s="146" t="e">
        <f>'Financial information'!K48</f>
        <v>#DIV/0!</v>
      </c>
      <c r="J9" s="146" t="e">
        <f>'Financial information'!L48</f>
        <v>#DIV/0!</v>
      </c>
      <c r="K9" s="146" t="e">
        <f>'Financial information'!M48</f>
        <v>#DIV/0!</v>
      </c>
      <c r="L9" s="147" t="e">
        <f>'Financial information'!N48</f>
        <v>#DIV/0!</v>
      </c>
      <c r="M9" s="132"/>
    </row>
    <row r="10" spans="2:13" ht="50.1" customHeight="1" thickBot="1" x14ac:dyDescent="0.25">
      <c r="B10" s="159">
        <v>5</v>
      </c>
      <c r="C10" s="126" t="s">
        <v>140</v>
      </c>
      <c r="D10" s="148">
        <f>'Financial information'!D30</f>
        <v>0</v>
      </c>
      <c r="E10" s="149">
        <f>'Financial information'!E30</f>
        <v>0</v>
      </c>
      <c r="F10" s="149">
        <f>'Financial information'!F30</f>
        <v>0</v>
      </c>
      <c r="G10" s="150">
        <f>'Financial information'!I30</f>
        <v>0</v>
      </c>
      <c r="H10" s="150">
        <f>'Financial information'!J30</f>
        <v>0</v>
      </c>
      <c r="I10" s="150">
        <f>'Financial information'!K30</f>
        <v>0</v>
      </c>
      <c r="J10" s="150">
        <f>'Financial information'!L30</f>
        <v>0</v>
      </c>
      <c r="K10" s="150">
        <f>'Financial information'!M30</f>
        <v>0</v>
      </c>
      <c r="L10" s="151">
        <f>'Financial information'!N30</f>
        <v>0</v>
      </c>
      <c r="M10" s="132"/>
    </row>
    <row r="11" spans="2:13" ht="50.1" customHeight="1" thickBot="1" x14ac:dyDescent="0.25">
      <c r="B11" s="159">
        <v>6</v>
      </c>
      <c r="C11" s="126" t="s">
        <v>18</v>
      </c>
      <c r="D11" s="138" t="e">
        <f>'Financial information'!D49</f>
        <v>#DIV/0!</v>
      </c>
      <c r="E11" s="138" t="e">
        <f>'Financial information'!E49</f>
        <v>#DIV/0!</v>
      </c>
      <c r="F11" s="138" t="e">
        <f>'Financial information'!F49</f>
        <v>#DIV/0!</v>
      </c>
      <c r="G11" s="139" t="e">
        <f>'Financial information'!I49</f>
        <v>#DIV/0!</v>
      </c>
      <c r="H11" s="139" t="e">
        <f>'Financial information'!J49</f>
        <v>#DIV/0!</v>
      </c>
      <c r="I11" s="139" t="e">
        <f>'Financial information'!K49</f>
        <v>#DIV/0!</v>
      </c>
      <c r="J11" s="139" t="e">
        <f>'Financial information'!L49</f>
        <v>#DIV/0!</v>
      </c>
      <c r="K11" s="139" t="e">
        <f>'Financial information'!M49</f>
        <v>#DIV/0!</v>
      </c>
      <c r="L11" s="140" t="e">
        <f>'Financial information'!N49</f>
        <v>#DIV/0!</v>
      </c>
      <c r="M11" s="132"/>
    </row>
    <row r="12" spans="2:13" ht="24.95" customHeight="1" x14ac:dyDescent="0.25">
      <c r="B12" s="157"/>
      <c r="C12" s="124" t="s">
        <v>21</v>
      </c>
      <c r="D12" s="102"/>
      <c r="E12" s="102"/>
      <c r="F12" s="102"/>
      <c r="G12" s="95"/>
      <c r="H12" s="95"/>
      <c r="I12" s="95"/>
      <c r="J12" s="95"/>
      <c r="K12" s="95"/>
      <c r="L12" s="96"/>
      <c r="M12" s="133"/>
    </row>
    <row r="13" spans="2:13" ht="50.1" customHeight="1" thickBot="1" x14ac:dyDescent="0.25">
      <c r="B13" s="158">
        <v>7</v>
      </c>
      <c r="C13" s="125" t="s">
        <v>141</v>
      </c>
      <c r="D13" s="135">
        <f>'Financial information'!D69</f>
        <v>0</v>
      </c>
      <c r="E13" s="152">
        <f>'Financial information'!E69</f>
        <v>0</v>
      </c>
      <c r="F13" s="152">
        <f>'Financial information'!F69</f>
        <v>0</v>
      </c>
      <c r="G13" s="136">
        <f>'Financial information'!I69</f>
        <v>0</v>
      </c>
      <c r="H13" s="136">
        <f>'Financial information'!J69</f>
        <v>0</v>
      </c>
      <c r="I13" s="136">
        <f>'Financial information'!K69</f>
        <v>0</v>
      </c>
      <c r="J13" s="136">
        <f>'Financial information'!L69</f>
        <v>0</v>
      </c>
      <c r="K13" s="136">
        <f>'Financial information'!M69</f>
        <v>0</v>
      </c>
      <c r="L13" s="137">
        <f>'Financial information'!N69</f>
        <v>0</v>
      </c>
      <c r="M13" s="131"/>
    </row>
    <row r="14" spans="2:13" ht="50.1" customHeight="1" thickBot="1" x14ac:dyDescent="0.25">
      <c r="B14" s="159">
        <v>8</v>
      </c>
      <c r="C14" s="126" t="s">
        <v>142</v>
      </c>
      <c r="D14" s="148">
        <f>'Financial information'!D85</f>
        <v>0</v>
      </c>
      <c r="E14" s="149">
        <f>'Financial information'!E85</f>
        <v>0</v>
      </c>
      <c r="F14" s="149">
        <f>'Financial information'!F85</f>
        <v>0</v>
      </c>
      <c r="G14" s="150">
        <f>'Financial information'!I85</f>
        <v>0</v>
      </c>
      <c r="H14" s="150">
        <f>'Financial information'!J85</f>
        <v>0</v>
      </c>
      <c r="I14" s="150">
        <f>'Financial information'!K85</f>
        <v>0</v>
      </c>
      <c r="J14" s="150">
        <f>'Financial information'!L85</f>
        <v>0</v>
      </c>
      <c r="K14" s="150">
        <f>'Financial information'!M85</f>
        <v>0</v>
      </c>
      <c r="L14" s="151">
        <f>'Financial information'!N85</f>
        <v>0</v>
      </c>
      <c r="M14" s="132"/>
    </row>
    <row r="15" spans="2:13" ht="24.95" customHeight="1" x14ac:dyDescent="0.25">
      <c r="B15" s="157"/>
      <c r="C15" s="124" t="s">
        <v>37</v>
      </c>
      <c r="D15" s="102"/>
      <c r="E15" s="102"/>
      <c r="F15" s="102"/>
      <c r="G15" s="95"/>
      <c r="H15" s="95"/>
      <c r="I15" s="95"/>
      <c r="J15" s="95"/>
      <c r="K15" s="95"/>
      <c r="L15" s="96"/>
      <c r="M15" s="133"/>
    </row>
    <row r="16" spans="2:13" ht="50.1" customHeight="1" thickBot="1" x14ac:dyDescent="0.25">
      <c r="B16" s="158">
        <v>11</v>
      </c>
      <c r="C16" s="125" t="s">
        <v>143</v>
      </c>
      <c r="D16" s="135">
        <f>'Financial information'!D109</f>
        <v>0</v>
      </c>
      <c r="E16" s="152">
        <f>'Financial information'!E109</f>
        <v>0</v>
      </c>
      <c r="F16" s="152">
        <f>'Financial information'!F109</f>
        <v>0</v>
      </c>
      <c r="G16" s="136">
        <f>'Financial information'!I109</f>
        <v>0</v>
      </c>
      <c r="H16" s="136">
        <f>'Financial information'!J109</f>
        <v>0</v>
      </c>
      <c r="I16" s="136">
        <f>'Financial information'!K109</f>
        <v>0</v>
      </c>
      <c r="J16" s="136">
        <f>'Financial information'!L109</f>
        <v>0</v>
      </c>
      <c r="K16" s="136">
        <f>'Financial information'!M109</f>
        <v>0</v>
      </c>
      <c r="L16" s="137">
        <f>'Financial information'!N109</f>
        <v>0</v>
      </c>
      <c r="M16" s="131"/>
    </row>
    <row r="17" spans="2:13" ht="50.1" customHeight="1" thickBot="1" x14ac:dyDescent="0.25">
      <c r="B17" s="159">
        <v>12</v>
      </c>
      <c r="C17" s="126" t="s">
        <v>144</v>
      </c>
      <c r="D17" s="149" t="e">
        <f>'Financial information'!D150</f>
        <v>#DIV/0!</v>
      </c>
      <c r="E17" s="149" t="e">
        <f>'Financial information'!E150</f>
        <v>#DIV/0!</v>
      </c>
      <c r="F17" s="149" t="e">
        <f>'Financial information'!F150</f>
        <v>#DIV/0!</v>
      </c>
      <c r="G17" s="150" t="e">
        <f>'Financial information'!I150</f>
        <v>#DIV/0!</v>
      </c>
      <c r="H17" s="150" t="e">
        <f>'Financial information'!J150</f>
        <v>#DIV/0!</v>
      </c>
      <c r="I17" s="150" t="e">
        <f>'Financial information'!K150</f>
        <v>#DIV/0!</v>
      </c>
      <c r="J17" s="150" t="e">
        <f>'Financial information'!L150</f>
        <v>#DIV/0!</v>
      </c>
      <c r="K17" s="150" t="e">
        <f>'Financial information'!M150</f>
        <v>#DIV/0!</v>
      </c>
      <c r="L17" s="151" t="e">
        <f>'Financial information'!N150</f>
        <v>#DIV/0!</v>
      </c>
      <c r="M17" s="132"/>
    </row>
    <row r="18" spans="2:13" ht="50.1" customHeight="1" thickBot="1" x14ac:dyDescent="0.25">
      <c r="B18" s="159">
        <v>13</v>
      </c>
      <c r="C18" s="126" t="s">
        <v>145</v>
      </c>
      <c r="D18" s="148">
        <f>'Financial information'!D115</f>
        <v>0</v>
      </c>
      <c r="E18" s="149">
        <f>'Financial information'!E115</f>
        <v>0</v>
      </c>
      <c r="F18" s="149">
        <f>'Financial information'!F115</f>
        <v>0</v>
      </c>
      <c r="G18" s="150">
        <f>'Financial information'!I115</f>
        <v>0</v>
      </c>
      <c r="H18" s="150">
        <f>'Financial information'!J115</f>
        <v>0</v>
      </c>
      <c r="I18" s="150">
        <f>'Financial information'!K115</f>
        <v>0</v>
      </c>
      <c r="J18" s="150">
        <f>'Financial information'!L115</f>
        <v>0</v>
      </c>
      <c r="K18" s="150">
        <f>'Financial information'!M115</f>
        <v>0</v>
      </c>
      <c r="L18" s="151">
        <f>'Financial information'!N115</f>
        <v>0</v>
      </c>
      <c r="M18" s="132"/>
    </row>
    <row r="19" spans="2:13" ht="50.1" customHeight="1" thickBot="1" x14ac:dyDescent="0.25">
      <c r="B19" s="159">
        <v>14</v>
      </c>
      <c r="C19" s="126" t="s">
        <v>146</v>
      </c>
      <c r="D19" s="149" t="e">
        <f>'Financial information'!D151</f>
        <v>#DIV/0!</v>
      </c>
      <c r="E19" s="149" t="e">
        <f>'Financial information'!E151</f>
        <v>#DIV/0!</v>
      </c>
      <c r="F19" s="149" t="e">
        <f>'Financial information'!F151</f>
        <v>#DIV/0!</v>
      </c>
      <c r="G19" s="150" t="e">
        <f>'Financial information'!I151</f>
        <v>#DIV/0!</v>
      </c>
      <c r="H19" s="150" t="e">
        <f>'Financial information'!J151</f>
        <v>#DIV/0!</v>
      </c>
      <c r="I19" s="150" t="e">
        <f>'Financial information'!K151</f>
        <v>#DIV/0!</v>
      </c>
      <c r="J19" s="150" t="e">
        <f>'Financial information'!L151</f>
        <v>#DIV/0!</v>
      </c>
      <c r="K19" s="150" t="e">
        <f>'Financial information'!M151</f>
        <v>#DIV/0!</v>
      </c>
      <c r="L19" s="151" t="e">
        <f>'Financial information'!N151</f>
        <v>#DIV/0!</v>
      </c>
      <c r="M19" s="132"/>
    </row>
    <row r="20" spans="2:13" ht="24.95" customHeight="1" x14ac:dyDescent="0.25">
      <c r="B20" s="157"/>
      <c r="C20" s="124" t="s">
        <v>147</v>
      </c>
      <c r="D20" s="102"/>
      <c r="E20" s="102"/>
      <c r="F20" s="102"/>
      <c r="G20" s="95"/>
      <c r="H20" s="95"/>
      <c r="I20" s="95"/>
      <c r="J20" s="95"/>
      <c r="K20" s="95"/>
      <c r="L20" s="96"/>
      <c r="M20" s="133"/>
    </row>
    <row r="21" spans="2:13" ht="50.1" customHeight="1" thickBot="1" x14ac:dyDescent="0.25">
      <c r="B21" s="158">
        <v>15</v>
      </c>
      <c r="C21" s="125" t="s">
        <v>130</v>
      </c>
      <c r="D21" s="152" t="e">
        <f>'Financial information'!D53</f>
        <v>#DIV/0!</v>
      </c>
      <c r="E21" s="152" t="e">
        <f>'Financial information'!E53</f>
        <v>#DIV/0!</v>
      </c>
      <c r="F21" s="152" t="e">
        <f>'Financial information'!F53</f>
        <v>#DIV/0!</v>
      </c>
      <c r="G21" s="136" t="e">
        <f>'Financial information'!I53</f>
        <v>#DIV/0!</v>
      </c>
      <c r="H21" s="136" t="e">
        <f>'Financial information'!J53</f>
        <v>#DIV/0!</v>
      </c>
      <c r="I21" s="136" t="e">
        <f>'Financial information'!K53</f>
        <v>#DIV/0!</v>
      </c>
      <c r="J21" s="136" t="e">
        <f>'Financial information'!L53</f>
        <v>#DIV/0!</v>
      </c>
      <c r="K21" s="136" t="e">
        <f>'Financial information'!M53</f>
        <v>#DIV/0!</v>
      </c>
      <c r="L21" s="137" t="e">
        <f>'Financial information'!N53</f>
        <v>#DIV/0!</v>
      </c>
      <c r="M21" s="131"/>
    </row>
    <row r="22" spans="2:13" ht="50.1" customHeight="1" thickBot="1" x14ac:dyDescent="0.25">
      <c r="B22" s="159">
        <v>16</v>
      </c>
      <c r="C22" s="126" t="s">
        <v>148</v>
      </c>
      <c r="D22" s="149" t="e">
        <f>'Financial information'!D96</f>
        <v>#DIV/0!</v>
      </c>
      <c r="E22" s="149" t="e">
        <f>'Financial information'!E96</f>
        <v>#DIV/0!</v>
      </c>
      <c r="F22" s="149" t="e">
        <f>'Financial information'!F96</f>
        <v>#DIV/0!</v>
      </c>
      <c r="G22" s="150" t="e">
        <f>'Financial information'!I96</f>
        <v>#DIV/0!</v>
      </c>
      <c r="H22" s="150" t="e">
        <f>'Financial information'!J96</f>
        <v>#DIV/0!</v>
      </c>
      <c r="I22" s="150" t="e">
        <f>'Financial information'!K96</f>
        <v>#DIV/0!</v>
      </c>
      <c r="J22" s="150" t="e">
        <f>'Financial information'!L96</f>
        <v>#DIV/0!</v>
      </c>
      <c r="K22" s="150" t="e">
        <f>'Financial information'!M96</f>
        <v>#DIV/0!</v>
      </c>
      <c r="L22" s="151" t="e">
        <f>'Financial information'!N96</f>
        <v>#DIV/0!</v>
      </c>
      <c r="M22" s="132"/>
    </row>
    <row r="23" spans="2:13" ht="50.1" customHeight="1" thickBot="1" x14ac:dyDescent="0.25">
      <c r="B23" s="159">
        <v>17</v>
      </c>
      <c r="C23" s="126" t="s">
        <v>32</v>
      </c>
      <c r="D23" s="149" t="e">
        <f>'Financial information'!D94</f>
        <v>#DIV/0!</v>
      </c>
      <c r="E23" s="149" t="e">
        <f>'Financial information'!E94</f>
        <v>#DIV/0!</v>
      </c>
      <c r="F23" s="149" t="e">
        <f>'Financial information'!F94</f>
        <v>#DIV/0!</v>
      </c>
      <c r="G23" s="150" t="e">
        <f>'Financial information'!I94</f>
        <v>#DIV/0!</v>
      </c>
      <c r="H23" s="150" t="e">
        <f>'Financial information'!J94</f>
        <v>#DIV/0!</v>
      </c>
      <c r="I23" s="150" t="e">
        <f>'Financial information'!K94</f>
        <v>#DIV/0!</v>
      </c>
      <c r="J23" s="150" t="e">
        <f>'Financial information'!L94</f>
        <v>#DIV/0!</v>
      </c>
      <c r="K23" s="150" t="e">
        <f>'Financial information'!M94</f>
        <v>#DIV/0!</v>
      </c>
      <c r="L23" s="151" t="e">
        <f>'Financial information'!N94</f>
        <v>#DIV/0!</v>
      </c>
      <c r="M23" s="132"/>
    </row>
    <row r="24" spans="2:13" ht="50.1" customHeight="1" thickBot="1" x14ac:dyDescent="0.25">
      <c r="B24" s="159">
        <v>18</v>
      </c>
      <c r="C24" s="126" t="s">
        <v>206</v>
      </c>
      <c r="D24" s="149" t="e">
        <f>'Financial information'!D146</f>
        <v>#DIV/0!</v>
      </c>
      <c r="E24" s="149" t="e">
        <f>'Financial information'!E146</f>
        <v>#DIV/0!</v>
      </c>
      <c r="F24" s="149" t="e">
        <f>'Financial information'!F146</f>
        <v>#DIV/0!</v>
      </c>
      <c r="G24" s="150" t="e">
        <f>'Financial information'!I146</f>
        <v>#DIV/0!</v>
      </c>
      <c r="H24" s="150" t="e">
        <f>'Financial information'!J146</f>
        <v>#DIV/0!</v>
      </c>
      <c r="I24" s="150" t="e">
        <f>'Financial information'!K146</f>
        <v>#DIV/0!</v>
      </c>
      <c r="J24" s="150" t="e">
        <f>'Financial information'!L146</f>
        <v>#DIV/0!</v>
      </c>
      <c r="K24" s="150" t="e">
        <f>'Financial information'!M146</f>
        <v>#DIV/0!</v>
      </c>
      <c r="L24" s="151" t="e">
        <f>'Financial information'!N146</f>
        <v>#DIV/0!</v>
      </c>
      <c r="M24" s="132"/>
    </row>
    <row r="25" spans="2:13" ht="50.1" customHeight="1" thickBot="1" x14ac:dyDescent="0.25">
      <c r="B25" s="159">
        <v>19</v>
      </c>
      <c r="C25" s="126" t="s">
        <v>103</v>
      </c>
      <c r="D25" s="149" t="e">
        <f>'Financial information'!D97</f>
        <v>#DIV/0!</v>
      </c>
      <c r="E25" s="149" t="e">
        <f>'Financial information'!E97</f>
        <v>#DIV/0!</v>
      </c>
      <c r="F25" s="149" t="e">
        <f>'Financial information'!F97</f>
        <v>#DIV/0!</v>
      </c>
      <c r="G25" s="150" t="e">
        <f>'Financial information'!I97</f>
        <v>#DIV/0!</v>
      </c>
      <c r="H25" s="150" t="e">
        <f>'Financial information'!J97</f>
        <v>#DIV/0!</v>
      </c>
      <c r="I25" s="150" t="e">
        <f>'Financial information'!K97</f>
        <v>#DIV/0!</v>
      </c>
      <c r="J25" s="150" t="e">
        <f>'Financial information'!L97</f>
        <v>#DIV/0!</v>
      </c>
      <c r="K25" s="150" t="e">
        <f>'Financial information'!M97</f>
        <v>#DIV/0!</v>
      </c>
      <c r="L25" s="151" t="e">
        <f>'Financial information'!N97</f>
        <v>#DIV/0!</v>
      </c>
      <c r="M25" s="132"/>
    </row>
    <row r="26" spans="2:13" ht="50.1" customHeight="1" thickBot="1" x14ac:dyDescent="0.25">
      <c r="B26" s="160">
        <v>20</v>
      </c>
      <c r="C26" s="127" t="s">
        <v>56</v>
      </c>
      <c r="D26" s="153" t="e">
        <f>'Financial information'!D98</f>
        <v>#DIV/0!</v>
      </c>
      <c r="E26" s="153" t="e">
        <f>'Financial information'!E98</f>
        <v>#DIV/0!</v>
      </c>
      <c r="F26" s="153" t="e">
        <f>'Financial information'!F98</f>
        <v>#DIV/0!</v>
      </c>
      <c r="G26" s="154" t="e">
        <f>'Financial information'!I98</f>
        <v>#DIV/0!</v>
      </c>
      <c r="H26" s="154" t="e">
        <f>'Financial information'!J98</f>
        <v>#DIV/0!</v>
      </c>
      <c r="I26" s="154" t="e">
        <f>'Financial information'!K98</f>
        <v>#DIV/0!</v>
      </c>
      <c r="J26" s="154" t="e">
        <f>'Financial information'!L98</f>
        <v>#DIV/0!</v>
      </c>
      <c r="K26" s="154" t="e">
        <f>'Financial information'!M98</f>
        <v>#DIV/0!</v>
      </c>
      <c r="L26" s="155" t="e">
        <f>'Financial information'!N98</f>
        <v>#DIV/0!</v>
      </c>
      <c r="M26" s="134"/>
    </row>
  </sheetData>
  <pageMargins left="0.7" right="0.7" top="0.75" bottom="0.75" header="0.3" footer="0.3"/>
  <pageSetup paperSize="9" orientation="portrait" verticalDpi="0" r:id="rId1"/>
  <ignoredErrors>
    <ignoredError sqref="E7:L11 D9:D11 E12:L14 D12:D14 E15:L19 D15:D19 E20:L24 D20:D24 D25:L2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9EAA-7D43-47B3-811C-ADCB635C7F23}">
  <sheetPr>
    <tabColor theme="0"/>
  </sheetPr>
  <dimension ref="B2:R154"/>
  <sheetViews>
    <sheetView tabSelected="1" zoomScaleNormal="100" workbookViewId="0">
      <selection activeCell="D11" sqref="D11:G11"/>
    </sheetView>
  </sheetViews>
  <sheetFormatPr defaultColWidth="24.5703125" defaultRowHeight="12" outlineLevelRow="1" outlineLevelCol="1" x14ac:dyDescent="0.2"/>
  <cols>
    <col min="1" max="1" width="5.7109375" style="4" customWidth="1"/>
    <col min="2" max="2" width="6.5703125" style="91" hidden="1" customWidth="1" outlineLevel="1"/>
    <col min="3" max="3" width="24.7109375" style="22" customWidth="1" collapsed="1"/>
    <col min="4" max="7" width="8.42578125" style="6" customWidth="1"/>
    <col min="8" max="8" width="8.42578125" style="6" hidden="1" customWidth="1" outlineLevel="1"/>
    <col min="9" max="9" width="8.42578125" style="6" customWidth="1" collapsed="1"/>
    <col min="10" max="11" width="8.42578125" style="6" customWidth="1"/>
    <col min="12" max="14" width="8.42578125" style="4" customWidth="1"/>
    <col min="15" max="15" width="42.5703125" style="4" customWidth="1"/>
    <col min="16" max="18" width="19" style="4" customWidth="1"/>
    <col min="19" max="16384" width="24.5703125" style="4"/>
  </cols>
  <sheetData>
    <row r="2" spans="3:18" x14ac:dyDescent="0.2">
      <c r="C2" s="175" t="s">
        <v>80</v>
      </c>
      <c r="D2" s="176"/>
      <c r="E2" s="176"/>
      <c r="F2" s="176"/>
      <c r="G2" s="176"/>
      <c r="H2" s="176"/>
      <c r="I2" s="176"/>
      <c r="J2" s="176"/>
      <c r="K2" s="176"/>
      <c r="L2" s="173"/>
      <c r="M2" s="173"/>
      <c r="N2" s="173"/>
      <c r="Q2" s="177" t="s">
        <v>212</v>
      </c>
      <c r="R2" s="173"/>
    </row>
    <row r="3" spans="3:18" x14ac:dyDescent="0.2">
      <c r="C3" s="3" t="s">
        <v>122</v>
      </c>
      <c r="D3" s="2"/>
      <c r="E3" s="2"/>
      <c r="F3" s="2"/>
      <c r="G3" s="2"/>
      <c r="H3" s="2"/>
      <c r="I3" s="2"/>
      <c r="J3" s="2"/>
      <c r="K3" s="2"/>
      <c r="L3" s="3"/>
      <c r="M3" s="3"/>
      <c r="N3" s="3"/>
      <c r="Q3" s="15" t="s">
        <v>65</v>
      </c>
      <c r="R3" s="172">
        <v>7.4527000000000001</v>
      </c>
    </row>
    <row r="4" spans="3:18" x14ac:dyDescent="0.2">
      <c r="C4" s="3" t="s">
        <v>197</v>
      </c>
      <c r="D4" s="2"/>
      <c r="E4" s="2"/>
      <c r="F4" s="2"/>
      <c r="G4" s="2"/>
      <c r="H4" s="2"/>
      <c r="I4" s="2"/>
      <c r="J4" s="2"/>
      <c r="K4" s="2"/>
      <c r="L4" s="3"/>
      <c r="M4" s="3"/>
      <c r="N4" s="3"/>
      <c r="Q4" s="15" t="s">
        <v>61</v>
      </c>
      <c r="R4" s="170">
        <v>143.1</v>
      </c>
    </row>
    <row r="5" spans="3:18" x14ac:dyDescent="0.2">
      <c r="C5" s="3" t="s">
        <v>123</v>
      </c>
      <c r="D5" s="2"/>
      <c r="E5" s="2"/>
      <c r="F5" s="2"/>
      <c r="G5" s="2"/>
      <c r="H5" s="2"/>
      <c r="I5" s="2"/>
      <c r="J5" s="2"/>
      <c r="K5" s="2"/>
      <c r="L5" s="3"/>
      <c r="M5" s="3"/>
      <c r="N5" s="3"/>
      <c r="Q5" s="15" t="s">
        <v>60</v>
      </c>
      <c r="R5" s="16">
        <v>11.500500000000001</v>
      </c>
    </row>
    <row r="6" spans="3:18" x14ac:dyDescent="0.2">
      <c r="C6" s="3" t="s">
        <v>124</v>
      </c>
      <c r="D6" s="2"/>
      <c r="E6" s="2"/>
      <c r="F6" s="2"/>
      <c r="G6" s="2"/>
      <c r="H6" s="2"/>
      <c r="I6" s="2"/>
      <c r="J6" s="2"/>
      <c r="K6" s="2"/>
      <c r="L6" s="3"/>
      <c r="M6" s="3"/>
      <c r="N6" s="3"/>
      <c r="Q6" s="15" t="s">
        <v>64</v>
      </c>
      <c r="R6" s="16">
        <v>11.901</v>
      </c>
    </row>
    <row r="7" spans="3:18" x14ac:dyDescent="0.2">
      <c r="C7" s="3" t="s">
        <v>207</v>
      </c>
      <c r="D7" s="2"/>
      <c r="E7" s="2"/>
      <c r="F7" s="2"/>
      <c r="G7" s="2"/>
      <c r="H7" s="2"/>
      <c r="I7" s="2"/>
      <c r="J7" s="2"/>
      <c r="K7" s="2"/>
      <c r="L7" s="3"/>
      <c r="M7" s="3"/>
      <c r="N7" s="3"/>
      <c r="Q7" s="25" t="s">
        <v>66</v>
      </c>
      <c r="R7" s="171">
        <v>1.0801000000000001</v>
      </c>
    </row>
    <row r="8" spans="3:18" x14ac:dyDescent="0.2">
      <c r="C8" s="3" t="s">
        <v>217</v>
      </c>
      <c r="D8" s="2"/>
      <c r="E8" s="2"/>
      <c r="F8" s="2"/>
      <c r="G8" s="2"/>
      <c r="H8" s="2"/>
      <c r="I8" s="2"/>
      <c r="J8" s="2"/>
      <c r="K8" s="2"/>
      <c r="L8" s="3"/>
      <c r="M8" s="3"/>
      <c r="N8" s="3"/>
      <c r="Q8" s="26" t="s">
        <v>55</v>
      </c>
      <c r="R8" s="27" t="s">
        <v>81</v>
      </c>
    </row>
    <row r="9" spans="3:18" x14ac:dyDescent="0.2">
      <c r="Q9" s="26" t="s">
        <v>53</v>
      </c>
      <c r="R9" s="28">
        <v>45173</v>
      </c>
    </row>
    <row r="10" spans="3:18" x14ac:dyDescent="0.2">
      <c r="C10" s="22" t="s">
        <v>211</v>
      </c>
      <c r="Q10" s="26"/>
      <c r="R10" s="28"/>
    </row>
    <row r="11" spans="3:18" x14ac:dyDescent="0.2">
      <c r="C11" s="5" t="s">
        <v>125</v>
      </c>
      <c r="D11" s="189"/>
      <c r="E11" s="190"/>
      <c r="F11" s="190"/>
      <c r="G11" s="191"/>
      <c r="I11" s="58"/>
    </row>
    <row r="12" spans="3:18" x14ac:dyDescent="0.2">
      <c r="C12" s="5" t="s">
        <v>49</v>
      </c>
      <c r="D12" s="189"/>
      <c r="E12" s="190"/>
      <c r="F12" s="190"/>
      <c r="G12" s="191"/>
      <c r="I12" s="58"/>
    </row>
    <row r="13" spans="3:18" x14ac:dyDescent="0.2">
      <c r="C13" s="7" t="s">
        <v>79</v>
      </c>
      <c r="D13" s="189" t="s">
        <v>74</v>
      </c>
      <c r="E13" s="190"/>
      <c r="F13" s="190"/>
      <c r="G13" s="191"/>
      <c r="H13" s="6">
        <f>MONTH(DATEVALUE(D13 &amp; "1"))</f>
        <v>8</v>
      </c>
      <c r="I13" s="58"/>
    </row>
    <row r="14" spans="3:18" x14ac:dyDescent="0.2">
      <c r="C14" s="7" t="s">
        <v>94</v>
      </c>
      <c r="D14" s="189"/>
      <c r="E14" s="190"/>
      <c r="F14" s="190"/>
      <c r="G14" s="191"/>
      <c r="I14" s="58"/>
    </row>
    <row r="15" spans="3:18" ht="36" customHeight="1" x14ac:dyDescent="0.2">
      <c r="C15" s="5" t="s">
        <v>126</v>
      </c>
      <c r="D15" s="192"/>
      <c r="E15" s="193"/>
      <c r="F15" s="193"/>
      <c r="G15" s="194"/>
      <c r="I15" s="58"/>
    </row>
    <row r="18" spans="2:18" ht="20.100000000000001" customHeight="1" x14ac:dyDescent="0.2">
      <c r="B18" s="91" t="s">
        <v>113</v>
      </c>
      <c r="C18" s="8" t="s">
        <v>48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 t="s">
        <v>42</v>
      </c>
      <c r="P18" s="178"/>
    </row>
    <row r="19" spans="2:18" ht="12" customHeight="1" x14ac:dyDescent="0.2">
      <c r="C19" s="10">
        <v>1000</v>
      </c>
      <c r="D19" s="11">
        <v>2020</v>
      </c>
      <c r="E19" s="11">
        <v>2021</v>
      </c>
      <c r="F19" s="11">
        <v>2022</v>
      </c>
      <c r="G19" s="12" t="str">
        <f>_xlfn.CONCAT("YTD ",H13,"/23")</f>
        <v>YTD 8/23</v>
      </c>
      <c r="H19" s="13" t="s">
        <v>59</v>
      </c>
      <c r="I19" s="14">
        <v>2023</v>
      </c>
      <c r="J19" s="14">
        <v>2024</v>
      </c>
      <c r="K19" s="14">
        <v>2025</v>
      </c>
      <c r="L19" s="14">
        <v>2026</v>
      </c>
      <c r="M19" s="14">
        <v>2027</v>
      </c>
      <c r="N19" s="14">
        <v>2028</v>
      </c>
      <c r="O19" s="81"/>
      <c r="P19" s="179"/>
    </row>
    <row r="20" spans="2:18" ht="12" customHeight="1" x14ac:dyDescent="0.2">
      <c r="C20" s="17"/>
      <c r="D20" s="18" t="s">
        <v>15</v>
      </c>
      <c r="E20" s="18" t="s">
        <v>15</v>
      </c>
      <c r="F20" s="18" t="s">
        <v>15</v>
      </c>
      <c r="G20" s="19" t="s">
        <v>15</v>
      </c>
      <c r="H20" s="20" t="s">
        <v>58</v>
      </c>
      <c r="I20" s="21" t="s">
        <v>16</v>
      </c>
      <c r="J20" s="21" t="s">
        <v>16</v>
      </c>
      <c r="K20" s="21" t="s">
        <v>16</v>
      </c>
      <c r="L20" s="21" t="s">
        <v>16</v>
      </c>
      <c r="M20" s="21" t="s">
        <v>16</v>
      </c>
      <c r="N20" s="21" t="s">
        <v>16</v>
      </c>
      <c r="O20" s="81"/>
      <c r="P20" s="179"/>
    </row>
    <row r="21" spans="2:18" ht="12" customHeight="1" x14ac:dyDescent="0.2">
      <c r="B21" s="91">
        <v>1</v>
      </c>
      <c r="C21" s="6" t="s">
        <v>189</v>
      </c>
      <c r="D21" s="200"/>
      <c r="E21" s="200"/>
      <c r="F21" s="200"/>
      <c r="G21" s="201"/>
      <c r="H21" s="202"/>
      <c r="I21" s="203"/>
      <c r="J21" s="203"/>
      <c r="K21" s="203"/>
      <c r="L21" s="203"/>
      <c r="M21" s="203"/>
      <c r="N21" s="203"/>
      <c r="O21" s="81" t="s">
        <v>190</v>
      </c>
      <c r="P21" s="179"/>
    </row>
    <row r="22" spans="2:18" ht="12" customHeight="1" x14ac:dyDescent="0.2">
      <c r="B22" s="91">
        <v>2</v>
      </c>
      <c r="C22" s="24" t="s">
        <v>0</v>
      </c>
      <c r="D22" s="204"/>
      <c r="E22" s="204"/>
      <c r="F22" s="204"/>
      <c r="G22" s="205"/>
      <c r="H22" s="276">
        <f>G22/$H$13*12</f>
        <v>0</v>
      </c>
      <c r="I22" s="207"/>
      <c r="J22" s="207"/>
      <c r="K22" s="207"/>
      <c r="L22" s="207"/>
      <c r="M22" s="207"/>
      <c r="N22" s="207"/>
      <c r="O22" s="82"/>
      <c r="P22" s="180"/>
    </row>
    <row r="23" spans="2:18" ht="12" customHeight="1" x14ac:dyDescent="0.2">
      <c r="B23" s="91">
        <v>3</v>
      </c>
      <c r="C23" s="22" t="s">
        <v>107</v>
      </c>
      <c r="D23" s="196">
        <f>SUM(D21:D22)</f>
        <v>0</v>
      </c>
      <c r="E23" s="196">
        <f t="shared" ref="E23:N23" si="0">SUM(E21:E22)</f>
        <v>0</v>
      </c>
      <c r="F23" s="196">
        <f t="shared" si="0"/>
        <v>0</v>
      </c>
      <c r="G23" s="197">
        <f t="shared" si="0"/>
        <v>0</v>
      </c>
      <c r="H23" s="198">
        <f t="shared" si="0"/>
        <v>0</v>
      </c>
      <c r="I23" s="208">
        <f t="shared" si="0"/>
        <v>0</v>
      </c>
      <c r="J23" s="208">
        <f t="shared" si="0"/>
        <v>0</v>
      </c>
      <c r="K23" s="208">
        <f t="shared" si="0"/>
        <v>0</v>
      </c>
      <c r="L23" s="208">
        <f t="shared" si="0"/>
        <v>0</v>
      </c>
      <c r="M23" s="208">
        <f t="shared" si="0"/>
        <v>0</v>
      </c>
      <c r="N23" s="208">
        <f t="shared" si="0"/>
        <v>0</v>
      </c>
      <c r="O23" s="81"/>
      <c r="P23" s="179"/>
    </row>
    <row r="24" spans="2:18" ht="12" customHeight="1" x14ac:dyDescent="0.2">
      <c r="D24" s="196"/>
      <c r="E24" s="196"/>
      <c r="F24" s="196"/>
      <c r="G24" s="197"/>
      <c r="H24" s="198"/>
      <c r="I24" s="208"/>
      <c r="J24" s="208"/>
      <c r="K24" s="208"/>
      <c r="L24" s="208"/>
      <c r="M24" s="208"/>
      <c r="N24" s="208"/>
      <c r="O24" s="81"/>
      <c r="P24" s="179"/>
    </row>
    <row r="25" spans="2:18" ht="12" customHeight="1" x14ac:dyDescent="0.2">
      <c r="B25" s="91">
        <v>4</v>
      </c>
      <c r="C25" s="6" t="s">
        <v>191</v>
      </c>
      <c r="D25" s="200"/>
      <c r="E25" s="200"/>
      <c r="F25" s="200"/>
      <c r="G25" s="201"/>
      <c r="H25" s="202">
        <f>G25/$H$13*12</f>
        <v>0</v>
      </c>
      <c r="I25" s="203"/>
      <c r="J25" s="203"/>
      <c r="K25" s="203"/>
      <c r="L25" s="203"/>
      <c r="M25" s="203"/>
      <c r="N25" s="203"/>
      <c r="O25" s="81"/>
      <c r="P25" s="179"/>
    </row>
    <row r="26" spans="2:18" ht="12" customHeight="1" x14ac:dyDescent="0.2">
      <c r="C26" s="6" t="s">
        <v>100</v>
      </c>
      <c r="D26" s="196"/>
      <c r="E26" s="196"/>
      <c r="F26" s="196"/>
      <c r="G26" s="197"/>
      <c r="H26" s="202"/>
      <c r="I26" s="208"/>
      <c r="J26" s="208"/>
      <c r="K26" s="208"/>
      <c r="L26" s="208"/>
      <c r="M26" s="208"/>
      <c r="N26" s="208"/>
      <c r="O26" s="81"/>
      <c r="P26" s="179"/>
      <c r="Q26" s="173"/>
      <c r="R26" s="173"/>
    </row>
    <row r="27" spans="2:18" ht="12" customHeight="1" x14ac:dyDescent="0.2">
      <c r="B27" s="91">
        <f>1+B25</f>
        <v>5</v>
      </c>
      <c r="C27" s="29" t="s">
        <v>101</v>
      </c>
      <c r="D27" s="200"/>
      <c r="E27" s="200"/>
      <c r="F27" s="200"/>
      <c r="G27" s="201"/>
      <c r="H27" s="202">
        <f>G27/$H$13*12</f>
        <v>0</v>
      </c>
      <c r="I27" s="203"/>
      <c r="J27" s="203"/>
      <c r="K27" s="203"/>
      <c r="L27" s="203"/>
      <c r="M27" s="203"/>
      <c r="N27" s="203"/>
      <c r="O27" s="81"/>
      <c r="P27" s="179"/>
      <c r="Q27" s="173"/>
      <c r="R27" s="173"/>
    </row>
    <row r="28" spans="2:18" ht="12" customHeight="1" x14ac:dyDescent="0.2">
      <c r="B28" s="91">
        <f>1+B27</f>
        <v>6</v>
      </c>
      <c r="C28" s="29" t="s">
        <v>102</v>
      </c>
      <c r="D28" s="200"/>
      <c r="E28" s="200"/>
      <c r="F28" s="200"/>
      <c r="G28" s="201"/>
      <c r="H28" s="202">
        <f>G28/$H$13*12</f>
        <v>0</v>
      </c>
      <c r="I28" s="203"/>
      <c r="J28" s="203"/>
      <c r="K28" s="203"/>
      <c r="L28" s="203"/>
      <c r="M28" s="203"/>
      <c r="N28" s="203"/>
      <c r="O28" s="81"/>
      <c r="P28" s="179"/>
      <c r="Q28" s="173"/>
      <c r="R28" s="173"/>
    </row>
    <row r="29" spans="2:18" ht="12" customHeight="1" x14ac:dyDescent="0.2">
      <c r="B29" s="91">
        <f t="shared" ref="B29:B30" si="1">1+B28</f>
        <v>7</v>
      </c>
      <c r="C29" s="29" t="s">
        <v>10</v>
      </c>
      <c r="D29" s="200"/>
      <c r="E29" s="200"/>
      <c r="F29" s="200"/>
      <c r="G29" s="201"/>
      <c r="H29" s="202">
        <f>G29/$H$13*12</f>
        <v>0</v>
      </c>
      <c r="I29" s="203"/>
      <c r="J29" s="203"/>
      <c r="K29" s="203"/>
      <c r="L29" s="203"/>
      <c r="M29" s="203"/>
      <c r="N29" s="203"/>
      <c r="O29" s="81"/>
      <c r="P29" s="179"/>
      <c r="Q29" s="174"/>
      <c r="R29" s="173"/>
    </row>
    <row r="30" spans="2:18" ht="12" customHeight="1" x14ac:dyDescent="0.2">
      <c r="B30" s="91">
        <f t="shared" si="1"/>
        <v>8</v>
      </c>
      <c r="C30" s="31" t="s">
        <v>13</v>
      </c>
      <c r="D30" s="209">
        <f>D29+D28+D27+D25+D23</f>
        <v>0</v>
      </c>
      <c r="E30" s="209">
        <f t="shared" ref="E30:N30" si="2">E29+E28+E27+E25+E23</f>
        <v>0</v>
      </c>
      <c r="F30" s="209">
        <f t="shared" si="2"/>
        <v>0</v>
      </c>
      <c r="G30" s="210">
        <f t="shared" si="2"/>
        <v>0</v>
      </c>
      <c r="H30" s="211">
        <f t="shared" si="2"/>
        <v>0</v>
      </c>
      <c r="I30" s="212">
        <f t="shared" si="2"/>
        <v>0</v>
      </c>
      <c r="J30" s="212">
        <f t="shared" si="2"/>
        <v>0</v>
      </c>
      <c r="K30" s="212">
        <f t="shared" si="2"/>
        <v>0</v>
      </c>
      <c r="L30" s="212">
        <f t="shared" si="2"/>
        <v>0</v>
      </c>
      <c r="M30" s="212">
        <f t="shared" si="2"/>
        <v>0</v>
      </c>
      <c r="N30" s="212">
        <f t="shared" si="2"/>
        <v>0</v>
      </c>
      <c r="O30" s="81"/>
      <c r="P30" s="179"/>
    </row>
    <row r="31" spans="2:18" ht="12" customHeight="1" x14ac:dyDescent="0.2">
      <c r="D31" s="196"/>
      <c r="E31" s="196"/>
      <c r="F31" s="196"/>
      <c r="G31" s="197"/>
      <c r="H31" s="198"/>
      <c r="I31" s="208"/>
      <c r="J31" s="208"/>
      <c r="K31" s="208"/>
      <c r="L31" s="208"/>
      <c r="M31" s="208"/>
      <c r="N31" s="208"/>
      <c r="O31" s="81"/>
      <c r="P31" s="179"/>
    </row>
    <row r="32" spans="2:18" ht="12" customHeight="1" x14ac:dyDescent="0.2">
      <c r="B32" s="91">
        <v>9</v>
      </c>
      <c r="C32" s="6" t="s">
        <v>1</v>
      </c>
      <c r="D32" s="200"/>
      <c r="E32" s="200"/>
      <c r="F32" s="200"/>
      <c r="G32" s="201"/>
      <c r="H32" s="202">
        <f>G32/$H$13*12</f>
        <v>0</v>
      </c>
      <c r="I32" s="203"/>
      <c r="J32" s="203"/>
      <c r="K32" s="203"/>
      <c r="L32" s="203"/>
      <c r="M32" s="203"/>
      <c r="N32" s="203"/>
      <c r="O32" s="81"/>
      <c r="P32" s="179"/>
    </row>
    <row r="33" spans="2:16" ht="12" customHeight="1" x14ac:dyDescent="0.2">
      <c r="B33" s="91">
        <f t="shared" ref="B33:B95" si="3">1+B32</f>
        <v>10</v>
      </c>
      <c r="C33" s="31" t="s">
        <v>2</v>
      </c>
      <c r="D33" s="209">
        <f>SUM(D30:D32)</f>
        <v>0</v>
      </c>
      <c r="E33" s="209">
        <f t="shared" ref="E33:N33" si="4">SUM(E30:E32)</f>
        <v>0</v>
      </c>
      <c r="F33" s="209">
        <f t="shared" si="4"/>
        <v>0</v>
      </c>
      <c r="G33" s="210">
        <f t="shared" si="4"/>
        <v>0</v>
      </c>
      <c r="H33" s="211">
        <f t="shared" si="4"/>
        <v>0</v>
      </c>
      <c r="I33" s="212">
        <f t="shared" si="4"/>
        <v>0</v>
      </c>
      <c r="J33" s="212">
        <f t="shared" si="4"/>
        <v>0</v>
      </c>
      <c r="K33" s="212">
        <f t="shared" si="4"/>
        <v>0</v>
      </c>
      <c r="L33" s="212">
        <f t="shared" si="4"/>
        <v>0</v>
      </c>
      <c r="M33" s="212">
        <f t="shared" si="4"/>
        <v>0</v>
      </c>
      <c r="N33" s="212">
        <f t="shared" si="4"/>
        <v>0</v>
      </c>
      <c r="O33" s="81"/>
      <c r="P33" s="179"/>
    </row>
    <row r="34" spans="2:16" ht="12" customHeight="1" x14ac:dyDescent="0.2">
      <c r="D34" s="196"/>
      <c r="E34" s="196"/>
      <c r="F34" s="196"/>
      <c r="G34" s="197"/>
      <c r="H34" s="198"/>
      <c r="I34" s="208"/>
      <c r="J34" s="208"/>
      <c r="K34" s="208"/>
      <c r="L34" s="208"/>
      <c r="M34" s="208"/>
      <c r="N34" s="208"/>
      <c r="O34" s="81"/>
      <c r="P34" s="179"/>
    </row>
    <row r="35" spans="2:16" ht="12" customHeight="1" x14ac:dyDescent="0.2">
      <c r="B35" s="91">
        <v>11</v>
      </c>
      <c r="C35" s="6" t="s">
        <v>14</v>
      </c>
      <c r="D35" s="200"/>
      <c r="E35" s="200"/>
      <c r="F35" s="200"/>
      <c r="G35" s="201"/>
      <c r="H35" s="202">
        <f t="shared" ref="H35:H37" si="5">G35/$H$13*12</f>
        <v>0</v>
      </c>
      <c r="I35" s="203"/>
      <c r="J35" s="203"/>
      <c r="K35" s="203"/>
      <c r="L35" s="203"/>
      <c r="M35" s="203"/>
      <c r="N35" s="203"/>
      <c r="O35" s="83" t="s">
        <v>214</v>
      </c>
      <c r="P35" s="181"/>
    </row>
    <row r="36" spans="2:16" ht="12" customHeight="1" x14ac:dyDescent="0.2">
      <c r="B36" s="91">
        <f t="shared" si="3"/>
        <v>12</v>
      </c>
      <c r="C36" s="6" t="s">
        <v>92</v>
      </c>
      <c r="D36" s="200"/>
      <c r="E36" s="200"/>
      <c r="F36" s="200"/>
      <c r="G36" s="201"/>
      <c r="H36" s="202">
        <f t="shared" si="5"/>
        <v>0</v>
      </c>
      <c r="I36" s="203"/>
      <c r="J36" s="203">
        <v>0</v>
      </c>
      <c r="K36" s="203"/>
      <c r="L36" s="203"/>
      <c r="M36" s="203"/>
      <c r="N36" s="203"/>
      <c r="O36" s="81"/>
      <c r="P36" s="179"/>
    </row>
    <row r="37" spans="2:16" ht="12" customHeight="1" x14ac:dyDescent="0.2">
      <c r="B37" s="91">
        <f t="shared" si="3"/>
        <v>13</v>
      </c>
      <c r="C37" s="6" t="s">
        <v>91</v>
      </c>
      <c r="D37" s="200"/>
      <c r="E37" s="200"/>
      <c r="F37" s="200"/>
      <c r="G37" s="201"/>
      <c r="H37" s="202">
        <f t="shared" si="5"/>
        <v>0</v>
      </c>
      <c r="I37" s="203"/>
      <c r="J37" s="203"/>
      <c r="K37" s="203"/>
      <c r="L37" s="203"/>
      <c r="M37" s="203"/>
      <c r="N37" s="203"/>
      <c r="O37" s="85" t="s">
        <v>213</v>
      </c>
      <c r="P37" s="179"/>
    </row>
    <row r="38" spans="2:16" ht="12" customHeight="1" x14ac:dyDescent="0.2">
      <c r="B38" s="91">
        <f t="shared" si="3"/>
        <v>14</v>
      </c>
      <c r="C38" s="31" t="s">
        <v>3</v>
      </c>
      <c r="D38" s="209">
        <f>SUM(D33:D37)</f>
        <v>0</v>
      </c>
      <c r="E38" s="209">
        <f t="shared" ref="E38:N38" si="6">SUM(E33:E37)</f>
        <v>0</v>
      </c>
      <c r="F38" s="209">
        <f t="shared" si="6"/>
        <v>0</v>
      </c>
      <c r="G38" s="210">
        <f t="shared" si="6"/>
        <v>0</v>
      </c>
      <c r="H38" s="211">
        <f t="shared" si="6"/>
        <v>0</v>
      </c>
      <c r="I38" s="212">
        <f t="shared" si="6"/>
        <v>0</v>
      </c>
      <c r="J38" s="212">
        <f t="shared" si="6"/>
        <v>0</v>
      </c>
      <c r="K38" s="212">
        <f t="shared" si="6"/>
        <v>0</v>
      </c>
      <c r="L38" s="212">
        <f t="shared" si="6"/>
        <v>0</v>
      </c>
      <c r="M38" s="212">
        <f t="shared" si="6"/>
        <v>0</v>
      </c>
      <c r="N38" s="212">
        <f t="shared" si="6"/>
        <v>0</v>
      </c>
      <c r="O38" s="81"/>
      <c r="P38" s="179"/>
    </row>
    <row r="39" spans="2:16" ht="12" customHeight="1" x14ac:dyDescent="0.2">
      <c r="D39" s="196"/>
      <c r="E39" s="196"/>
      <c r="F39" s="196"/>
      <c r="G39" s="197"/>
      <c r="H39" s="198"/>
      <c r="I39" s="208"/>
      <c r="J39" s="208"/>
      <c r="K39" s="208"/>
      <c r="L39" s="208"/>
      <c r="M39" s="208"/>
      <c r="N39" s="208"/>
      <c r="O39" s="81"/>
      <c r="P39" s="179"/>
    </row>
    <row r="40" spans="2:16" ht="12" customHeight="1" x14ac:dyDescent="0.2">
      <c r="B40" s="91">
        <v>15</v>
      </c>
      <c r="C40" s="6" t="s">
        <v>88</v>
      </c>
      <c r="D40" s="200"/>
      <c r="E40" s="200"/>
      <c r="F40" s="200"/>
      <c r="G40" s="201"/>
      <c r="H40" s="202">
        <f t="shared" ref="H40:H42" si="7">G40/$H$13*12</f>
        <v>0</v>
      </c>
      <c r="I40" s="203"/>
      <c r="J40" s="203"/>
      <c r="K40" s="203"/>
      <c r="L40" s="203"/>
      <c r="M40" s="203"/>
      <c r="N40" s="203"/>
      <c r="O40" s="81" t="s">
        <v>216</v>
      </c>
      <c r="P40" s="179"/>
    </row>
    <row r="41" spans="2:16" ht="12" customHeight="1" x14ac:dyDescent="0.2">
      <c r="B41" s="91">
        <f t="shared" si="3"/>
        <v>16</v>
      </c>
      <c r="C41" s="88" t="s">
        <v>110</v>
      </c>
      <c r="D41" s="200"/>
      <c r="E41" s="200"/>
      <c r="F41" s="200"/>
      <c r="G41" s="201"/>
      <c r="H41" s="202">
        <f t="shared" si="7"/>
        <v>0</v>
      </c>
      <c r="I41" s="203"/>
      <c r="J41" s="203"/>
      <c r="K41" s="203"/>
      <c r="L41" s="203"/>
      <c r="M41" s="203"/>
      <c r="N41" s="203"/>
      <c r="O41" s="85" t="s">
        <v>116</v>
      </c>
      <c r="P41" s="182"/>
    </row>
    <row r="42" spans="2:16" ht="12" customHeight="1" x14ac:dyDescent="0.2">
      <c r="B42" s="91">
        <f t="shared" si="3"/>
        <v>17</v>
      </c>
      <c r="C42" s="6" t="s">
        <v>36</v>
      </c>
      <c r="D42" s="200"/>
      <c r="E42" s="200"/>
      <c r="F42" s="200"/>
      <c r="G42" s="201"/>
      <c r="H42" s="202">
        <f t="shared" si="7"/>
        <v>0</v>
      </c>
      <c r="I42" s="203"/>
      <c r="J42" s="203"/>
      <c r="K42" s="203"/>
      <c r="L42" s="203"/>
      <c r="M42" s="203"/>
      <c r="N42" s="203"/>
      <c r="O42" s="81"/>
      <c r="P42" s="179"/>
    </row>
    <row r="43" spans="2:16" ht="12" customHeight="1" thickBot="1" x14ac:dyDescent="0.25">
      <c r="B43" s="91">
        <f t="shared" si="3"/>
        <v>18</v>
      </c>
      <c r="C43" s="51" t="s">
        <v>4</v>
      </c>
      <c r="D43" s="217">
        <f>SUM(D38:D42)</f>
        <v>0</v>
      </c>
      <c r="E43" s="217">
        <f t="shared" ref="E43:N43" si="8">SUM(E38:E42)</f>
        <v>0</v>
      </c>
      <c r="F43" s="217">
        <f t="shared" si="8"/>
        <v>0</v>
      </c>
      <c r="G43" s="218">
        <f t="shared" si="8"/>
        <v>0</v>
      </c>
      <c r="H43" s="219">
        <f t="shared" si="8"/>
        <v>0</v>
      </c>
      <c r="I43" s="220">
        <f t="shared" si="8"/>
        <v>0</v>
      </c>
      <c r="J43" s="220">
        <f t="shared" si="8"/>
        <v>0</v>
      </c>
      <c r="K43" s="220">
        <f t="shared" si="8"/>
        <v>0</v>
      </c>
      <c r="L43" s="220">
        <f t="shared" si="8"/>
        <v>0</v>
      </c>
      <c r="M43" s="220">
        <f t="shared" si="8"/>
        <v>0</v>
      </c>
      <c r="N43" s="220">
        <f t="shared" si="8"/>
        <v>0</v>
      </c>
      <c r="O43" s="81"/>
      <c r="P43" s="179"/>
    </row>
    <row r="44" spans="2:16" ht="12" customHeight="1" x14ac:dyDescent="0.2">
      <c r="C44" s="100"/>
      <c r="D44" s="277"/>
      <c r="E44" s="277"/>
      <c r="F44" s="277"/>
      <c r="G44" s="277"/>
      <c r="H44" s="277"/>
      <c r="I44" s="277"/>
      <c r="J44" s="277"/>
      <c r="K44" s="277"/>
      <c r="L44" s="277"/>
      <c r="M44" s="277"/>
      <c r="N44" s="277"/>
      <c r="O44" s="81"/>
      <c r="P44" s="179"/>
    </row>
    <row r="45" spans="2:16" ht="12" customHeight="1" x14ac:dyDescent="0.2">
      <c r="B45" s="91">
        <v>19</v>
      </c>
      <c r="C45" s="101" t="s">
        <v>182</v>
      </c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81" t="s">
        <v>192</v>
      </c>
      <c r="P45" s="179"/>
    </row>
    <row r="46" spans="2:16" ht="12" customHeight="1" x14ac:dyDescent="0.2">
      <c r="C46" s="4"/>
      <c r="D46" s="4"/>
      <c r="E46" s="4"/>
      <c r="F46" s="4"/>
      <c r="G46" s="4"/>
      <c r="H46" s="4"/>
      <c r="I46" s="4"/>
      <c r="J46" s="4"/>
      <c r="K46" s="4"/>
      <c r="O46" s="81"/>
      <c r="P46" s="179"/>
    </row>
    <row r="47" spans="2:16" ht="12" hidden="1" customHeight="1" outlineLevel="1" x14ac:dyDescent="0.2">
      <c r="B47" s="91">
        <v>20</v>
      </c>
      <c r="C47" s="32" t="s">
        <v>34</v>
      </c>
      <c r="D47" s="33"/>
      <c r="E47" s="33" t="e">
        <f t="shared" ref="E47:N47" si="9">(E21-D21)/D21</f>
        <v>#DIV/0!</v>
      </c>
      <c r="F47" s="33" t="e">
        <f t="shared" si="9"/>
        <v>#DIV/0!</v>
      </c>
      <c r="G47" s="34" t="e">
        <f t="shared" si="9"/>
        <v>#DIV/0!</v>
      </c>
      <c r="H47" s="35" t="e">
        <f t="shared" si="9"/>
        <v>#DIV/0!</v>
      </c>
      <c r="I47" s="36" t="e">
        <f t="shared" si="9"/>
        <v>#DIV/0!</v>
      </c>
      <c r="J47" s="36" t="e">
        <f t="shared" si="9"/>
        <v>#DIV/0!</v>
      </c>
      <c r="K47" s="36" t="e">
        <f t="shared" si="9"/>
        <v>#DIV/0!</v>
      </c>
      <c r="L47" s="36" t="e">
        <f t="shared" si="9"/>
        <v>#DIV/0!</v>
      </c>
      <c r="M47" s="36" t="e">
        <f t="shared" si="9"/>
        <v>#DIV/0!</v>
      </c>
      <c r="N47" s="36" t="e">
        <f t="shared" si="9"/>
        <v>#DIV/0!</v>
      </c>
      <c r="O47" s="81"/>
      <c r="P47" s="179"/>
    </row>
    <row r="48" spans="2:16" ht="12" hidden="1" customHeight="1" outlineLevel="1" x14ac:dyDescent="0.2">
      <c r="B48" s="91">
        <f t="shared" si="3"/>
        <v>21</v>
      </c>
      <c r="C48" s="37" t="s">
        <v>106</v>
      </c>
      <c r="D48" s="38" t="e">
        <f t="shared" ref="D48:N48" si="10">D23/D21</f>
        <v>#DIV/0!</v>
      </c>
      <c r="E48" s="38" t="e">
        <f t="shared" si="10"/>
        <v>#DIV/0!</v>
      </c>
      <c r="F48" s="38" t="e">
        <f t="shared" si="10"/>
        <v>#DIV/0!</v>
      </c>
      <c r="G48" s="39" t="e">
        <f t="shared" si="10"/>
        <v>#DIV/0!</v>
      </c>
      <c r="H48" s="40" t="e">
        <f t="shared" si="10"/>
        <v>#DIV/0!</v>
      </c>
      <c r="I48" s="41" t="e">
        <f t="shared" si="10"/>
        <v>#DIV/0!</v>
      </c>
      <c r="J48" s="41" t="e">
        <f t="shared" si="10"/>
        <v>#DIV/0!</v>
      </c>
      <c r="K48" s="41" t="e">
        <f t="shared" si="10"/>
        <v>#DIV/0!</v>
      </c>
      <c r="L48" s="41" t="e">
        <f t="shared" si="10"/>
        <v>#DIV/0!</v>
      </c>
      <c r="M48" s="41" t="e">
        <f t="shared" si="10"/>
        <v>#DIV/0!</v>
      </c>
      <c r="N48" s="41" t="e">
        <f t="shared" si="10"/>
        <v>#DIV/0!</v>
      </c>
      <c r="O48" s="81"/>
      <c r="P48" s="179"/>
    </row>
    <row r="49" spans="2:16" ht="12" hidden="1" customHeight="1" outlineLevel="1" x14ac:dyDescent="0.2">
      <c r="B49" s="91">
        <f t="shared" si="3"/>
        <v>22</v>
      </c>
      <c r="C49" s="37" t="s">
        <v>18</v>
      </c>
      <c r="D49" s="38" t="e">
        <f t="shared" ref="D49:N49" si="11">D30/D21</f>
        <v>#DIV/0!</v>
      </c>
      <c r="E49" s="38" t="e">
        <f t="shared" si="11"/>
        <v>#DIV/0!</v>
      </c>
      <c r="F49" s="38" t="e">
        <f t="shared" si="11"/>
        <v>#DIV/0!</v>
      </c>
      <c r="G49" s="39" t="e">
        <f t="shared" si="11"/>
        <v>#DIV/0!</v>
      </c>
      <c r="H49" s="40" t="e">
        <f t="shared" si="11"/>
        <v>#DIV/0!</v>
      </c>
      <c r="I49" s="41" t="e">
        <f t="shared" si="11"/>
        <v>#DIV/0!</v>
      </c>
      <c r="J49" s="41" t="e">
        <f t="shared" si="11"/>
        <v>#DIV/0!</v>
      </c>
      <c r="K49" s="41" t="e">
        <f t="shared" si="11"/>
        <v>#DIV/0!</v>
      </c>
      <c r="L49" s="41" t="e">
        <f t="shared" si="11"/>
        <v>#DIV/0!</v>
      </c>
      <c r="M49" s="41" t="e">
        <f t="shared" si="11"/>
        <v>#DIV/0!</v>
      </c>
      <c r="N49" s="41" t="e">
        <f t="shared" si="11"/>
        <v>#DIV/0!</v>
      </c>
      <c r="O49" s="81"/>
      <c r="P49" s="179"/>
    </row>
    <row r="50" spans="2:16" ht="12" hidden="1" customHeight="1" outlineLevel="1" x14ac:dyDescent="0.2">
      <c r="B50" s="91">
        <f t="shared" si="3"/>
        <v>23</v>
      </c>
      <c r="C50" s="37" t="s">
        <v>19</v>
      </c>
      <c r="D50" s="38" t="e">
        <f t="shared" ref="D50:N50" si="12">D33/D21</f>
        <v>#DIV/0!</v>
      </c>
      <c r="E50" s="38" t="e">
        <f t="shared" si="12"/>
        <v>#DIV/0!</v>
      </c>
      <c r="F50" s="38" t="e">
        <f t="shared" si="12"/>
        <v>#DIV/0!</v>
      </c>
      <c r="G50" s="39" t="e">
        <f t="shared" si="12"/>
        <v>#DIV/0!</v>
      </c>
      <c r="H50" s="40" t="e">
        <f t="shared" si="12"/>
        <v>#DIV/0!</v>
      </c>
      <c r="I50" s="41" t="e">
        <f t="shared" si="12"/>
        <v>#DIV/0!</v>
      </c>
      <c r="J50" s="41" t="e">
        <f t="shared" si="12"/>
        <v>#DIV/0!</v>
      </c>
      <c r="K50" s="41" t="e">
        <f t="shared" si="12"/>
        <v>#DIV/0!</v>
      </c>
      <c r="L50" s="41" t="e">
        <f t="shared" si="12"/>
        <v>#DIV/0!</v>
      </c>
      <c r="M50" s="41" t="e">
        <f t="shared" si="12"/>
        <v>#DIV/0!</v>
      </c>
      <c r="N50" s="41" t="e">
        <f t="shared" si="12"/>
        <v>#DIV/0!</v>
      </c>
      <c r="O50" s="81"/>
      <c r="P50" s="179"/>
    </row>
    <row r="51" spans="2:16" hidden="1" outlineLevel="1" x14ac:dyDescent="0.2">
      <c r="B51" s="91">
        <f t="shared" si="3"/>
        <v>24</v>
      </c>
      <c r="C51" s="37" t="s">
        <v>20</v>
      </c>
      <c r="D51" s="38" t="e">
        <f t="shared" ref="D51:N51" si="13">D38/D21</f>
        <v>#DIV/0!</v>
      </c>
      <c r="E51" s="38" t="e">
        <f t="shared" si="13"/>
        <v>#DIV/0!</v>
      </c>
      <c r="F51" s="38" t="e">
        <f t="shared" si="13"/>
        <v>#DIV/0!</v>
      </c>
      <c r="G51" s="39" t="e">
        <f t="shared" si="13"/>
        <v>#DIV/0!</v>
      </c>
      <c r="H51" s="40" t="e">
        <f t="shared" si="13"/>
        <v>#DIV/0!</v>
      </c>
      <c r="I51" s="41" t="e">
        <f t="shared" si="13"/>
        <v>#DIV/0!</v>
      </c>
      <c r="J51" s="41" t="e">
        <f t="shared" si="13"/>
        <v>#DIV/0!</v>
      </c>
      <c r="K51" s="41" t="e">
        <f t="shared" si="13"/>
        <v>#DIV/0!</v>
      </c>
      <c r="L51" s="41" t="e">
        <f t="shared" si="13"/>
        <v>#DIV/0!</v>
      </c>
      <c r="M51" s="41" t="e">
        <f t="shared" si="13"/>
        <v>#DIV/0!</v>
      </c>
      <c r="N51" s="41" t="e">
        <f t="shared" si="13"/>
        <v>#DIV/0!</v>
      </c>
      <c r="O51" s="81"/>
      <c r="P51" s="179"/>
    </row>
    <row r="52" spans="2:16" ht="12" hidden="1" customHeight="1" outlineLevel="1" x14ac:dyDescent="0.2">
      <c r="B52" s="91">
        <f t="shared" si="3"/>
        <v>25</v>
      </c>
      <c r="C52" s="37" t="s">
        <v>93</v>
      </c>
      <c r="D52" s="38" t="e">
        <f t="shared" ref="D52:N52" si="14">D43/D21</f>
        <v>#DIV/0!</v>
      </c>
      <c r="E52" s="38" t="e">
        <f t="shared" si="14"/>
        <v>#DIV/0!</v>
      </c>
      <c r="F52" s="38" t="e">
        <f t="shared" si="14"/>
        <v>#DIV/0!</v>
      </c>
      <c r="G52" s="39" t="e">
        <f t="shared" si="14"/>
        <v>#DIV/0!</v>
      </c>
      <c r="H52" s="40" t="e">
        <f t="shared" si="14"/>
        <v>#DIV/0!</v>
      </c>
      <c r="I52" s="41" t="e">
        <f t="shared" si="14"/>
        <v>#DIV/0!</v>
      </c>
      <c r="J52" s="41" t="e">
        <f t="shared" si="14"/>
        <v>#DIV/0!</v>
      </c>
      <c r="K52" s="41" t="e">
        <f t="shared" si="14"/>
        <v>#DIV/0!</v>
      </c>
      <c r="L52" s="41" t="e">
        <f t="shared" si="14"/>
        <v>#DIV/0!</v>
      </c>
      <c r="M52" s="41" t="e">
        <f t="shared" si="14"/>
        <v>#DIV/0!</v>
      </c>
      <c r="N52" s="41" t="e">
        <f t="shared" si="14"/>
        <v>#DIV/0!</v>
      </c>
      <c r="O52" s="81"/>
      <c r="P52" s="179"/>
    </row>
    <row r="53" spans="2:16" ht="12" hidden="1" customHeight="1" outlineLevel="1" x14ac:dyDescent="0.2">
      <c r="B53" s="91">
        <f t="shared" si="3"/>
        <v>26</v>
      </c>
      <c r="C53" s="42" t="s">
        <v>130</v>
      </c>
      <c r="D53" s="43" t="e">
        <f t="shared" ref="D53:N53" si="15">D21/$D$14</f>
        <v>#DIV/0!</v>
      </c>
      <c r="E53" s="43" t="e">
        <f t="shared" si="15"/>
        <v>#DIV/0!</v>
      </c>
      <c r="F53" s="43" t="e">
        <f t="shared" si="15"/>
        <v>#DIV/0!</v>
      </c>
      <c r="G53" s="44" t="e">
        <f t="shared" si="15"/>
        <v>#DIV/0!</v>
      </c>
      <c r="H53" s="45" t="e">
        <f t="shared" si="15"/>
        <v>#DIV/0!</v>
      </c>
      <c r="I53" s="46" t="e">
        <f t="shared" si="15"/>
        <v>#DIV/0!</v>
      </c>
      <c r="J53" s="46" t="e">
        <f t="shared" si="15"/>
        <v>#DIV/0!</v>
      </c>
      <c r="K53" s="46" t="e">
        <f t="shared" si="15"/>
        <v>#DIV/0!</v>
      </c>
      <c r="L53" s="46" t="e">
        <f t="shared" si="15"/>
        <v>#DIV/0!</v>
      </c>
      <c r="M53" s="46" t="e">
        <f t="shared" si="15"/>
        <v>#DIV/0!</v>
      </c>
      <c r="N53" s="46" t="e">
        <f t="shared" si="15"/>
        <v>#DIV/0!</v>
      </c>
      <c r="O53" s="81"/>
      <c r="P53" s="179"/>
    </row>
    <row r="54" spans="2:16" ht="12" customHeight="1" collapsed="1" x14ac:dyDescent="0.2">
      <c r="C54" s="47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81"/>
      <c r="P54" s="179"/>
    </row>
    <row r="55" spans="2:16" ht="20.100000000000001" customHeight="1" x14ac:dyDescent="0.2">
      <c r="C55" s="8" t="s">
        <v>21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1"/>
      <c r="P55" s="179"/>
    </row>
    <row r="56" spans="2:16" ht="12" customHeight="1" x14ac:dyDescent="0.2">
      <c r="C56" s="10">
        <v>1000</v>
      </c>
      <c r="D56" s="11" t="s">
        <v>17</v>
      </c>
      <c r="E56" s="11">
        <v>2021</v>
      </c>
      <c r="F56" s="11">
        <v>2022</v>
      </c>
      <c r="G56" s="12" t="str">
        <f>_xlfn.CONCAT("YTD ",H13,"/2023")</f>
        <v>YTD 8/2023</v>
      </c>
      <c r="H56" s="13" t="s">
        <v>59</v>
      </c>
      <c r="I56" s="14">
        <v>2023</v>
      </c>
      <c r="J56" s="14">
        <v>2024</v>
      </c>
      <c r="K56" s="14">
        <v>2025</v>
      </c>
      <c r="L56" s="14">
        <v>2026</v>
      </c>
      <c r="M56" s="14">
        <v>2027</v>
      </c>
      <c r="N56" s="14">
        <v>2028</v>
      </c>
      <c r="O56" s="81"/>
      <c r="P56" s="179"/>
    </row>
    <row r="57" spans="2:16" ht="12" customHeight="1" x14ac:dyDescent="0.2">
      <c r="C57" s="17"/>
      <c r="D57" s="18" t="s">
        <v>15</v>
      </c>
      <c r="E57" s="18" t="s">
        <v>15</v>
      </c>
      <c r="F57" s="18" t="s">
        <v>15</v>
      </c>
      <c r="G57" s="19" t="s">
        <v>15</v>
      </c>
      <c r="H57" s="20" t="s">
        <v>58</v>
      </c>
      <c r="I57" s="21" t="s">
        <v>16</v>
      </c>
      <c r="J57" s="21" t="s">
        <v>16</v>
      </c>
      <c r="K57" s="21" t="s">
        <v>16</v>
      </c>
      <c r="L57" s="21" t="s">
        <v>16</v>
      </c>
      <c r="M57" s="21" t="s">
        <v>16</v>
      </c>
      <c r="N57" s="21" t="s">
        <v>16</v>
      </c>
      <c r="O57" s="81"/>
      <c r="P57" s="179"/>
    </row>
    <row r="58" spans="2:16" ht="12" customHeight="1" x14ac:dyDescent="0.2">
      <c r="B58" s="91">
        <v>27</v>
      </c>
      <c r="C58" s="48" t="s">
        <v>26</v>
      </c>
      <c r="D58" s="196"/>
      <c r="E58" s="196"/>
      <c r="F58" s="196"/>
      <c r="G58" s="197"/>
      <c r="H58" s="198"/>
      <c r="I58" s="199"/>
      <c r="J58" s="199"/>
      <c r="K58" s="199"/>
      <c r="L58" s="199"/>
      <c r="M58" s="199"/>
      <c r="N58" s="199"/>
      <c r="O58" s="81"/>
      <c r="P58" s="179"/>
    </row>
    <row r="59" spans="2:16" ht="12" customHeight="1" x14ac:dyDescent="0.2">
      <c r="B59" s="91">
        <f t="shared" si="3"/>
        <v>28</v>
      </c>
      <c r="C59" s="6" t="s">
        <v>22</v>
      </c>
      <c r="D59" s="200"/>
      <c r="E59" s="200"/>
      <c r="F59" s="200"/>
      <c r="G59" s="201"/>
      <c r="H59" s="202"/>
      <c r="I59" s="203"/>
      <c r="J59" s="203"/>
      <c r="K59" s="203"/>
      <c r="L59" s="203"/>
      <c r="M59" s="203"/>
      <c r="N59" s="203"/>
      <c r="O59" s="81"/>
      <c r="P59" s="179"/>
    </row>
    <row r="60" spans="2:16" ht="12" customHeight="1" x14ac:dyDescent="0.2">
      <c r="B60" s="91">
        <f t="shared" si="3"/>
        <v>29</v>
      </c>
      <c r="C60" s="6" t="s">
        <v>23</v>
      </c>
      <c r="D60" s="200"/>
      <c r="E60" s="200"/>
      <c r="F60" s="200"/>
      <c r="G60" s="201"/>
      <c r="H60" s="202"/>
      <c r="I60" s="203"/>
      <c r="J60" s="203"/>
      <c r="K60" s="203"/>
      <c r="L60" s="203"/>
      <c r="M60" s="203"/>
      <c r="N60" s="203"/>
      <c r="O60" s="81"/>
      <c r="P60" s="179"/>
    </row>
    <row r="61" spans="2:16" ht="12" customHeight="1" x14ac:dyDescent="0.2">
      <c r="B61" s="91">
        <f t="shared" si="3"/>
        <v>30</v>
      </c>
      <c r="C61" s="24" t="s">
        <v>127</v>
      </c>
      <c r="D61" s="204"/>
      <c r="E61" s="204"/>
      <c r="F61" s="204"/>
      <c r="G61" s="205"/>
      <c r="H61" s="206"/>
      <c r="I61" s="207"/>
      <c r="J61" s="207"/>
      <c r="K61" s="207"/>
      <c r="L61" s="207"/>
      <c r="M61" s="207"/>
      <c r="N61" s="207"/>
      <c r="O61" s="81"/>
      <c r="P61" s="179"/>
    </row>
    <row r="62" spans="2:16" ht="12" customHeight="1" x14ac:dyDescent="0.2">
      <c r="B62" s="91">
        <f t="shared" si="3"/>
        <v>31</v>
      </c>
      <c r="C62" s="22" t="s">
        <v>128</v>
      </c>
      <c r="D62" s="196">
        <f>SUM(D59:D61)</f>
        <v>0</v>
      </c>
      <c r="E62" s="196">
        <f t="shared" ref="E62:N62" si="16">SUM(E59:E61)</f>
        <v>0</v>
      </c>
      <c r="F62" s="196">
        <f t="shared" si="16"/>
        <v>0</v>
      </c>
      <c r="G62" s="197">
        <f t="shared" si="16"/>
        <v>0</v>
      </c>
      <c r="H62" s="198">
        <f t="shared" si="16"/>
        <v>0</v>
      </c>
      <c r="I62" s="208">
        <f t="shared" si="16"/>
        <v>0</v>
      </c>
      <c r="J62" s="208">
        <f t="shared" si="16"/>
        <v>0</v>
      </c>
      <c r="K62" s="208">
        <f t="shared" si="16"/>
        <v>0</v>
      </c>
      <c r="L62" s="208">
        <f t="shared" si="16"/>
        <v>0</v>
      </c>
      <c r="M62" s="208">
        <f t="shared" si="16"/>
        <v>0</v>
      </c>
      <c r="N62" s="208">
        <f t="shared" si="16"/>
        <v>0</v>
      </c>
      <c r="O62" s="81"/>
      <c r="P62" s="179"/>
    </row>
    <row r="63" spans="2:16" ht="12" customHeight="1" x14ac:dyDescent="0.2">
      <c r="D63" s="196"/>
      <c r="E63" s="196"/>
      <c r="F63" s="196"/>
      <c r="G63" s="197"/>
      <c r="H63" s="198"/>
      <c r="I63" s="208"/>
      <c r="J63" s="208"/>
      <c r="K63" s="208"/>
      <c r="L63" s="208"/>
      <c r="M63" s="208"/>
      <c r="N63" s="208"/>
      <c r="O63" s="81"/>
      <c r="P63" s="179"/>
    </row>
    <row r="64" spans="2:16" s="49" customFormat="1" ht="12" customHeight="1" x14ac:dyDescent="0.2">
      <c r="B64" s="91">
        <v>32</v>
      </c>
      <c r="C64" s="6" t="s">
        <v>24</v>
      </c>
      <c r="D64" s="200"/>
      <c r="E64" s="200"/>
      <c r="F64" s="200"/>
      <c r="G64" s="201"/>
      <c r="H64" s="202"/>
      <c r="I64" s="203"/>
      <c r="J64" s="203"/>
      <c r="K64" s="203"/>
      <c r="L64" s="203"/>
      <c r="M64" s="203"/>
      <c r="N64" s="203"/>
      <c r="O64" s="81"/>
      <c r="P64" s="179"/>
    </row>
    <row r="65" spans="2:16" ht="12" customHeight="1" x14ac:dyDescent="0.2">
      <c r="B65" s="91">
        <f t="shared" si="3"/>
        <v>33</v>
      </c>
      <c r="C65" s="6" t="s">
        <v>25</v>
      </c>
      <c r="D65" s="200"/>
      <c r="E65" s="200"/>
      <c r="F65" s="200"/>
      <c r="G65" s="201"/>
      <c r="H65" s="202"/>
      <c r="I65" s="203"/>
      <c r="J65" s="203"/>
      <c r="K65" s="203"/>
      <c r="L65" s="203"/>
      <c r="M65" s="203"/>
      <c r="N65" s="203"/>
      <c r="O65" s="81"/>
      <c r="P65" s="179"/>
    </row>
    <row r="66" spans="2:16" ht="12" customHeight="1" x14ac:dyDescent="0.2">
      <c r="B66" s="91">
        <f t="shared" si="3"/>
        <v>34</v>
      </c>
      <c r="C66" s="31" t="s">
        <v>129</v>
      </c>
      <c r="D66" s="209">
        <f>SUM(D64:D65)</f>
        <v>0</v>
      </c>
      <c r="E66" s="209">
        <f t="shared" ref="E66:N66" si="17">SUM(E64:E65)</f>
        <v>0</v>
      </c>
      <c r="F66" s="209">
        <f t="shared" si="17"/>
        <v>0</v>
      </c>
      <c r="G66" s="210">
        <f t="shared" si="17"/>
        <v>0</v>
      </c>
      <c r="H66" s="211">
        <f t="shared" si="17"/>
        <v>0</v>
      </c>
      <c r="I66" s="212">
        <f t="shared" si="17"/>
        <v>0</v>
      </c>
      <c r="J66" s="212">
        <f t="shared" si="17"/>
        <v>0</v>
      </c>
      <c r="K66" s="212">
        <f t="shared" si="17"/>
        <v>0</v>
      </c>
      <c r="L66" s="212">
        <f t="shared" si="17"/>
        <v>0</v>
      </c>
      <c r="M66" s="212">
        <f t="shared" si="17"/>
        <v>0</v>
      </c>
      <c r="N66" s="212">
        <f t="shared" si="17"/>
        <v>0</v>
      </c>
      <c r="O66" s="81"/>
      <c r="P66" s="179"/>
    </row>
    <row r="67" spans="2:16" ht="12" customHeight="1" x14ac:dyDescent="0.2">
      <c r="D67" s="196"/>
      <c r="E67" s="196"/>
      <c r="F67" s="196"/>
      <c r="G67" s="197"/>
      <c r="H67" s="198"/>
      <c r="I67" s="208"/>
      <c r="J67" s="208"/>
      <c r="K67" s="208"/>
      <c r="L67" s="208"/>
      <c r="M67" s="208"/>
      <c r="N67" s="208"/>
      <c r="O67" s="81"/>
      <c r="P67" s="179"/>
    </row>
    <row r="68" spans="2:16" ht="12" customHeight="1" x14ac:dyDescent="0.2">
      <c r="B68" s="91">
        <v>35</v>
      </c>
      <c r="C68" s="50" t="s">
        <v>5</v>
      </c>
      <c r="D68" s="213"/>
      <c r="E68" s="213"/>
      <c r="F68" s="213"/>
      <c r="G68" s="214"/>
      <c r="H68" s="215">
        <f>H141</f>
        <v>0</v>
      </c>
      <c r="I68" s="216"/>
      <c r="J68" s="216"/>
      <c r="K68" s="216"/>
      <c r="L68" s="216"/>
      <c r="M68" s="216"/>
      <c r="N68" s="216"/>
      <c r="O68" s="84"/>
      <c r="P68" s="183"/>
    </row>
    <row r="69" spans="2:16" ht="12" customHeight="1" thickBot="1" x14ac:dyDescent="0.25">
      <c r="B69" s="91">
        <f t="shared" si="3"/>
        <v>36</v>
      </c>
      <c r="C69" s="51" t="s">
        <v>6</v>
      </c>
      <c r="D69" s="217">
        <f t="shared" ref="D69:N69" si="18">D68+D66+D62</f>
        <v>0</v>
      </c>
      <c r="E69" s="217">
        <f t="shared" si="18"/>
        <v>0</v>
      </c>
      <c r="F69" s="217">
        <f t="shared" si="18"/>
        <v>0</v>
      </c>
      <c r="G69" s="218">
        <f t="shared" ref="G69:H69" si="19">G68+G66+G62</f>
        <v>0</v>
      </c>
      <c r="H69" s="219">
        <f t="shared" si="19"/>
        <v>0</v>
      </c>
      <c r="I69" s="220">
        <f t="shared" si="18"/>
        <v>0</v>
      </c>
      <c r="J69" s="220">
        <f t="shared" si="18"/>
        <v>0</v>
      </c>
      <c r="K69" s="220">
        <f t="shared" si="18"/>
        <v>0</v>
      </c>
      <c r="L69" s="220">
        <f t="shared" si="18"/>
        <v>0</v>
      </c>
      <c r="M69" s="220">
        <f t="shared" si="18"/>
        <v>0</v>
      </c>
      <c r="N69" s="220">
        <f t="shared" si="18"/>
        <v>0</v>
      </c>
      <c r="O69" s="81"/>
      <c r="P69" s="179"/>
    </row>
    <row r="70" spans="2:16" ht="12" customHeight="1" x14ac:dyDescent="0.2">
      <c r="D70" s="196"/>
      <c r="E70" s="196"/>
      <c r="F70" s="196"/>
      <c r="G70" s="197"/>
      <c r="H70" s="198"/>
      <c r="I70" s="208"/>
      <c r="J70" s="208"/>
      <c r="K70" s="208"/>
      <c r="L70" s="208"/>
      <c r="M70" s="208"/>
      <c r="N70" s="208"/>
      <c r="O70" s="81"/>
      <c r="P70" s="179"/>
    </row>
    <row r="71" spans="2:16" s="52" customFormat="1" ht="12" customHeight="1" x14ac:dyDescent="0.2">
      <c r="B71" s="91"/>
      <c r="C71" s="48" t="s">
        <v>7</v>
      </c>
      <c r="D71" s="196"/>
      <c r="E71" s="196"/>
      <c r="F71" s="196"/>
      <c r="G71" s="197"/>
      <c r="H71" s="198"/>
      <c r="I71" s="208"/>
      <c r="J71" s="208"/>
      <c r="K71" s="208"/>
      <c r="L71" s="208"/>
      <c r="M71" s="208"/>
      <c r="N71" s="208"/>
      <c r="O71" s="81"/>
      <c r="P71" s="179"/>
    </row>
    <row r="72" spans="2:16" ht="12" customHeight="1" x14ac:dyDescent="0.2">
      <c r="B72" s="91">
        <v>37</v>
      </c>
      <c r="C72" s="6" t="s">
        <v>8</v>
      </c>
      <c r="D72" s="200"/>
      <c r="E72" s="200"/>
      <c r="F72" s="200"/>
      <c r="G72" s="201"/>
      <c r="H72" s="202"/>
      <c r="I72" s="203"/>
      <c r="J72" s="203"/>
      <c r="K72" s="203"/>
      <c r="L72" s="203"/>
      <c r="M72" s="203"/>
      <c r="N72" s="203"/>
      <c r="O72" s="81"/>
      <c r="P72" s="179"/>
    </row>
    <row r="73" spans="2:16" ht="12" customHeight="1" x14ac:dyDescent="0.2">
      <c r="B73" s="91">
        <f t="shared" si="3"/>
        <v>38</v>
      </c>
      <c r="C73" s="6" t="s">
        <v>9</v>
      </c>
      <c r="D73" s="200"/>
      <c r="E73" s="200"/>
      <c r="F73" s="200"/>
      <c r="G73" s="201"/>
      <c r="H73" s="202"/>
      <c r="I73" s="203"/>
      <c r="J73" s="203"/>
      <c r="K73" s="203"/>
      <c r="L73" s="203"/>
      <c r="M73" s="203"/>
      <c r="N73" s="203"/>
      <c r="O73" s="81"/>
      <c r="P73" s="179"/>
    </row>
    <row r="74" spans="2:16" ht="12" customHeight="1" x14ac:dyDescent="0.2">
      <c r="B74" s="91">
        <f t="shared" si="3"/>
        <v>39</v>
      </c>
      <c r="C74" s="6" t="s">
        <v>108</v>
      </c>
      <c r="D74" s="200"/>
      <c r="E74" s="200"/>
      <c r="F74" s="200"/>
      <c r="G74" s="201"/>
      <c r="H74" s="202"/>
      <c r="I74" s="203"/>
      <c r="J74" s="203"/>
      <c r="K74" s="203"/>
      <c r="L74" s="203"/>
      <c r="M74" s="203"/>
      <c r="N74" s="203"/>
      <c r="O74" s="81"/>
      <c r="P74" s="179"/>
    </row>
    <row r="75" spans="2:16" ht="12" customHeight="1" x14ac:dyDescent="0.2">
      <c r="B75" s="91">
        <f t="shared" si="3"/>
        <v>40</v>
      </c>
      <c r="C75" s="6" t="s">
        <v>119</v>
      </c>
      <c r="D75" s="200"/>
      <c r="E75" s="200"/>
      <c r="F75" s="200"/>
      <c r="G75" s="201"/>
      <c r="H75" s="202"/>
      <c r="I75" s="203"/>
      <c r="J75" s="203"/>
      <c r="K75" s="203"/>
      <c r="L75" s="203"/>
      <c r="M75" s="203"/>
      <c r="N75" s="203"/>
      <c r="O75" s="81"/>
      <c r="P75" s="179"/>
    </row>
    <row r="76" spans="2:16" ht="12" customHeight="1" thickBot="1" x14ac:dyDescent="0.25">
      <c r="B76" s="91">
        <f t="shared" si="3"/>
        <v>41</v>
      </c>
      <c r="C76" s="53" t="s">
        <v>11</v>
      </c>
      <c r="D76" s="221">
        <f>SUM(D72:D75)</f>
        <v>0</v>
      </c>
      <c r="E76" s="221">
        <f t="shared" ref="E76:F76" si="20">SUM(E72:E75)</f>
        <v>0</v>
      </c>
      <c r="F76" s="221">
        <f t="shared" si="20"/>
        <v>0</v>
      </c>
      <c r="G76" s="222">
        <f t="shared" ref="G76:N76" si="21">SUM(G72:G75)</f>
        <v>0</v>
      </c>
      <c r="H76" s="223">
        <f t="shared" ref="H76" si="22">SUM(H72:H75)</f>
        <v>0</v>
      </c>
      <c r="I76" s="195">
        <f t="shared" si="21"/>
        <v>0</v>
      </c>
      <c r="J76" s="195">
        <f t="shared" si="21"/>
        <v>0</v>
      </c>
      <c r="K76" s="195">
        <f t="shared" si="21"/>
        <v>0</v>
      </c>
      <c r="L76" s="195">
        <f t="shared" si="21"/>
        <v>0</v>
      </c>
      <c r="M76" s="195">
        <f t="shared" si="21"/>
        <v>0</v>
      </c>
      <c r="N76" s="195">
        <f t="shared" si="21"/>
        <v>0</v>
      </c>
      <c r="O76" s="85"/>
      <c r="P76" s="182"/>
    </row>
    <row r="77" spans="2:16" ht="12" customHeight="1" x14ac:dyDescent="0.2">
      <c r="C77" s="54"/>
      <c r="D77" s="196"/>
      <c r="E77" s="196"/>
      <c r="F77" s="196"/>
      <c r="G77" s="197"/>
      <c r="H77" s="198"/>
      <c r="I77" s="208"/>
      <c r="J77" s="208"/>
      <c r="K77" s="208"/>
      <c r="L77" s="208"/>
      <c r="M77" s="208"/>
      <c r="N77" s="208"/>
      <c r="O77" s="81"/>
      <c r="P77" s="179"/>
    </row>
    <row r="78" spans="2:16" ht="12" customHeight="1" x14ac:dyDescent="0.2">
      <c r="B78" s="91">
        <v>42</v>
      </c>
      <c r="C78" s="54" t="s">
        <v>109</v>
      </c>
      <c r="D78" s="200"/>
      <c r="E78" s="200"/>
      <c r="F78" s="200"/>
      <c r="G78" s="201"/>
      <c r="H78" s="202"/>
      <c r="I78" s="203"/>
      <c r="J78" s="203"/>
      <c r="K78" s="203"/>
      <c r="L78" s="203"/>
      <c r="M78" s="203"/>
      <c r="N78" s="203"/>
      <c r="O78" s="81"/>
      <c r="P78" s="179"/>
    </row>
    <row r="79" spans="2:16" ht="12" customHeight="1" x14ac:dyDescent="0.2">
      <c r="C79" s="54"/>
      <c r="D79" s="196"/>
      <c r="E79" s="196"/>
      <c r="F79" s="196"/>
      <c r="G79" s="197"/>
      <c r="H79" s="198"/>
      <c r="I79" s="208"/>
      <c r="J79" s="208"/>
      <c r="K79" s="208"/>
      <c r="L79" s="208"/>
      <c r="M79" s="208"/>
      <c r="N79" s="208"/>
      <c r="O79" s="81"/>
      <c r="P79" s="179"/>
    </row>
    <row r="80" spans="2:16" ht="12" customHeight="1" x14ac:dyDescent="0.2">
      <c r="C80" s="48" t="s">
        <v>27</v>
      </c>
      <c r="D80" s="196"/>
      <c r="E80" s="196"/>
      <c r="F80" s="196"/>
      <c r="G80" s="197"/>
      <c r="H80" s="198"/>
      <c r="I80" s="208"/>
      <c r="J80" s="208"/>
      <c r="K80" s="208"/>
      <c r="L80" s="208"/>
      <c r="M80" s="208"/>
      <c r="N80" s="208"/>
      <c r="O80" s="81"/>
      <c r="P80" s="179"/>
    </row>
    <row r="81" spans="2:16" ht="12" customHeight="1" x14ac:dyDescent="0.2">
      <c r="B81" s="91">
        <v>43</v>
      </c>
      <c r="C81" s="6" t="s">
        <v>104</v>
      </c>
      <c r="D81" s="200"/>
      <c r="E81" s="200"/>
      <c r="F81" s="200"/>
      <c r="G81" s="201"/>
      <c r="H81" s="202"/>
      <c r="I81" s="203"/>
      <c r="J81" s="203"/>
      <c r="K81" s="203"/>
      <c r="L81" s="203"/>
      <c r="M81" s="203"/>
      <c r="N81" s="203"/>
      <c r="O81" s="81"/>
      <c r="P81" s="179"/>
    </row>
    <row r="82" spans="2:16" ht="12" customHeight="1" x14ac:dyDescent="0.2">
      <c r="B82" s="91">
        <f t="shared" si="3"/>
        <v>44</v>
      </c>
      <c r="C82" s="6" t="s">
        <v>105</v>
      </c>
      <c r="D82" s="200"/>
      <c r="E82" s="200"/>
      <c r="F82" s="200"/>
      <c r="G82" s="201"/>
      <c r="H82" s="202"/>
      <c r="I82" s="203"/>
      <c r="J82" s="203"/>
      <c r="K82" s="203"/>
      <c r="L82" s="203"/>
      <c r="M82" s="203"/>
      <c r="N82" s="203"/>
      <c r="O82" s="81"/>
      <c r="P82" s="179"/>
    </row>
    <row r="83" spans="2:16" ht="12" customHeight="1" x14ac:dyDescent="0.2">
      <c r="B83" s="91">
        <f t="shared" si="3"/>
        <v>45</v>
      </c>
      <c r="C83" s="6" t="s">
        <v>45</v>
      </c>
      <c r="D83" s="200"/>
      <c r="E83" s="200"/>
      <c r="F83" s="200"/>
      <c r="G83" s="201"/>
      <c r="H83" s="202"/>
      <c r="I83" s="203"/>
      <c r="J83" s="203"/>
      <c r="K83" s="203"/>
      <c r="L83" s="203"/>
      <c r="M83" s="203"/>
      <c r="N83" s="203"/>
      <c r="O83" s="81"/>
      <c r="P83" s="179"/>
    </row>
    <row r="84" spans="2:16" ht="12" customHeight="1" x14ac:dyDescent="0.2">
      <c r="B84" s="91">
        <f t="shared" si="3"/>
        <v>46</v>
      </c>
      <c r="C84" s="6" t="s">
        <v>46</v>
      </c>
      <c r="D84" s="200"/>
      <c r="E84" s="200"/>
      <c r="F84" s="200"/>
      <c r="G84" s="201"/>
      <c r="H84" s="202"/>
      <c r="I84" s="203"/>
      <c r="J84" s="203"/>
      <c r="K84" s="203"/>
      <c r="L84" s="203"/>
      <c r="M84" s="203"/>
      <c r="N84" s="203"/>
      <c r="O84" s="81"/>
      <c r="P84" s="179"/>
    </row>
    <row r="85" spans="2:16" ht="12" customHeight="1" x14ac:dyDescent="0.2">
      <c r="B85" s="91">
        <f t="shared" si="3"/>
        <v>47</v>
      </c>
      <c r="C85" s="31" t="s">
        <v>28</v>
      </c>
      <c r="D85" s="209">
        <f>SUM(D81:D84)</f>
        <v>0</v>
      </c>
      <c r="E85" s="209">
        <f t="shared" ref="E85:N85" si="23">SUM(E81:E84)</f>
        <v>0</v>
      </c>
      <c r="F85" s="209">
        <f t="shared" si="23"/>
        <v>0</v>
      </c>
      <c r="G85" s="210">
        <f t="shared" si="23"/>
        <v>0</v>
      </c>
      <c r="H85" s="211">
        <f t="shared" si="23"/>
        <v>0</v>
      </c>
      <c r="I85" s="212">
        <f t="shared" si="23"/>
        <v>0</v>
      </c>
      <c r="J85" s="212">
        <f t="shared" si="23"/>
        <v>0</v>
      </c>
      <c r="K85" s="212">
        <f t="shared" si="23"/>
        <v>0</v>
      </c>
      <c r="L85" s="212">
        <f t="shared" si="23"/>
        <v>0</v>
      </c>
      <c r="M85" s="212">
        <f t="shared" si="23"/>
        <v>0</v>
      </c>
      <c r="N85" s="212">
        <f t="shared" si="23"/>
        <v>0</v>
      </c>
      <c r="O85" s="81"/>
      <c r="P85" s="179"/>
    </row>
    <row r="86" spans="2:16" ht="12" customHeight="1" x14ac:dyDescent="0.2">
      <c r="C86" s="6"/>
      <c r="D86" s="196"/>
      <c r="E86" s="196"/>
      <c r="F86" s="196"/>
      <c r="G86" s="197"/>
      <c r="H86" s="198"/>
      <c r="I86" s="208"/>
      <c r="J86" s="208"/>
      <c r="K86" s="208"/>
      <c r="L86" s="208"/>
      <c r="M86" s="208"/>
      <c r="N86" s="208"/>
      <c r="O86" s="81"/>
      <c r="P86" s="179"/>
    </row>
    <row r="87" spans="2:16" s="52" customFormat="1" ht="12" customHeight="1" x14ac:dyDescent="0.2">
      <c r="B87" s="91">
        <v>48</v>
      </c>
      <c r="C87" s="6" t="s">
        <v>30</v>
      </c>
      <c r="D87" s="200"/>
      <c r="E87" s="200"/>
      <c r="F87" s="200"/>
      <c r="G87" s="201"/>
      <c r="H87" s="202"/>
      <c r="I87" s="203"/>
      <c r="J87" s="203"/>
      <c r="K87" s="203"/>
      <c r="L87" s="203"/>
      <c r="M87" s="203"/>
      <c r="N87" s="203"/>
      <c r="O87" s="81"/>
      <c r="P87" s="179"/>
    </row>
    <row r="88" spans="2:16" ht="12" customHeight="1" x14ac:dyDescent="0.2">
      <c r="B88" s="91">
        <f t="shared" si="3"/>
        <v>49</v>
      </c>
      <c r="C88" s="6" t="s">
        <v>29</v>
      </c>
      <c r="D88" s="200"/>
      <c r="E88" s="200"/>
      <c r="F88" s="200"/>
      <c r="G88" s="201"/>
      <c r="H88" s="202"/>
      <c r="I88" s="203"/>
      <c r="J88" s="203"/>
      <c r="K88" s="203"/>
      <c r="L88" s="203"/>
      <c r="M88" s="203"/>
      <c r="N88" s="203"/>
      <c r="O88" s="81"/>
      <c r="P88" s="179"/>
    </row>
    <row r="89" spans="2:16" x14ac:dyDescent="0.2">
      <c r="B89" s="91">
        <f t="shared" si="3"/>
        <v>50</v>
      </c>
      <c r="C89" s="55" t="s">
        <v>115</v>
      </c>
      <c r="D89" s="209">
        <f>SUM(D87:D88)</f>
        <v>0</v>
      </c>
      <c r="E89" s="209">
        <f t="shared" ref="E89:N89" si="24">SUM(E87:E88)</f>
        <v>0</v>
      </c>
      <c r="F89" s="209">
        <f t="shared" si="24"/>
        <v>0</v>
      </c>
      <c r="G89" s="210">
        <f t="shared" si="24"/>
        <v>0</v>
      </c>
      <c r="H89" s="211">
        <f t="shared" si="24"/>
        <v>0</v>
      </c>
      <c r="I89" s="212">
        <f t="shared" si="24"/>
        <v>0</v>
      </c>
      <c r="J89" s="212">
        <f t="shared" si="24"/>
        <v>0</v>
      </c>
      <c r="K89" s="212">
        <f t="shared" si="24"/>
        <v>0</v>
      </c>
      <c r="L89" s="212">
        <f t="shared" si="24"/>
        <v>0</v>
      </c>
      <c r="M89" s="212">
        <f t="shared" si="24"/>
        <v>0</v>
      </c>
      <c r="N89" s="212">
        <f t="shared" si="24"/>
        <v>0</v>
      </c>
      <c r="O89" s="81"/>
      <c r="P89" s="179"/>
    </row>
    <row r="90" spans="2:16" ht="12.75" thickBot="1" x14ac:dyDescent="0.25">
      <c r="B90" s="91">
        <f t="shared" si="3"/>
        <v>51</v>
      </c>
      <c r="C90" s="56" t="s">
        <v>114</v>
      </c>
      <c r="D90" s="224">
        <f>D89+D85+D78</f>
        <v>0</v>
      </c>
      <c r="E90" s="224">
        <f t="shared" ref="E90:N90" si="25">E89+E85+E78</f>
        <v>0</v>
      </c>
      <c r="F90" s="224">
        <f t="shared" si="25"/>
        <v>0</v>
      </c>
      <c r="G90" s="225">
        <f t="shared" si="25"/>
        <v>0</v>
      </c>
      <c r="H90" s="226">
        <f t="shared" si="25"/>
        <v>0</v>
      </c>
      <c r="I90" s="227">
        <f t="shared" si="25"/>
        <v>0</v>
      </c>
      <c r="J90" s="227">
        <f t="shared" si="25"/>
        <v>0</v>
      </c>
      <c r="K90" s="227">
        <f t="shared" si="25"/>
        <v>0</v>
      </c>
      <c r="L90" s="227">
        <f t="shared" si="25"/>
        <v>0</v>
      </c>
      <c r="M90" s="227">
        <f t="shared" si="25"/>
        <v>0</v>
      </c>
      <c r="N90" s="227">
        <f t="shared" si="25"/>
        <v>0</v>
      </c>
      <c r="O90" s="81"/>
      <c r="P90" s="179"/>
    </row>
    <row r="91" spans="2:16" ht="12.75" thickBot="1" x14ac:dyDescent="0.25">
      <c r="B91" s="91">
        <f t="shared" si="3"/>
        <v>52</v>
      </c>
      <c r="C91" s="57" t="s">
        <v>31</v>
      </c>
      <c r="D91" s="228">
        <f>D90+D76</f>
        <v>0</v>
      </c>
      <c r="E91" s="228">
        <f t="shared" ref="E91:N91" si="26">E90+E76</f>
        <v>0</v>
      </c>
      <c r="F91" s="228">
        <f t="shared" si="26"/>
        <v>0</v>
      </c>
      <c r="G91" s="229">
        <f t="shared" ref="G91:H91" si="27">G90+G76</f>
        <v>0</v>
      </c>
      <c r="H91" s="230">
        <f t="shared" si="27"/>
        <v>0</v>
      </c>
      <c r="I91" s="90">
        <f t="shared" si="26"/>
        <v>0</v>
      </c>
      <c r="J91" s="90">
        <f t="shared" si="26"/>
        <v>0</v>
      </c>
      <c r="K91" s="90">
        <f t="shared" si="26"/>
        <v>0</v>
      </c>
      <c r="L91" s="90">
        <f t="shared" si="26"/>
        <v>0</v>
      </c>
      <c r="M91" s="90">
        <f t="shared" si="26"/>
        <v>0</v>
      </c>
      <c r="N91" s="90">
        <f t="shared" si="26"/>
        <v>0</v>
      </c>
      <c r="O91" s="85"/>
      <c r="P91" s="182"/>
    </row>
    <row r="92" spans="2:16" x14ac:dyDescent="0.2">
      <c r="C92" s="4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81"/>
      <c r="P92" s="179"/>
    </row>
    <row r="93" spans="2:16" x14ac:dyDescent="0.2">
      <c r="C93" s="58" t="s">
        <v>54</v>
      </c>
      <c r="D93" s="232">
        <f t="shared" ref="D93:N93" si="28">D91-D69</f>
        <v>0</v>
      </c>
      <c r="E93" s="232">
        <f t="shared" si="28"/>
        <v>0</v>
      </c>
      <c r="F93" s="232">
        <f t="shared" si="28"/>
        <v>0</v>
      </c>
      <c r="G93" s="232">
        <f t="shared" si="28"/>
        <v>0</v>
      </c>
      <c r="H93" s="232">
        <f t="shared" si="28"/>
        <v>0</v>
      </c>
      <c r="I93" s="232">
        <f t="shared" si="28"/>
        <v>0</v>
      </c>
      <c r="J93" s="232">
        <f t="shared" si="28"/>
        <v>0</v>
      </c>
      <c r="K93" s="232">
        <f t="shared" si="28"/>
        <v>0</v>
      </c>
      <c r="L93" s="232">
        <f t="shared" si="28"/>
        <v>0</v>
      </c>
      <c r="M93" s="232">
        <f t="shared" si="28"/>
        <v>0</v>
      </c>
      <c r="N93" s="232">
        <f t="shared" si="28"/>
        <v>0</v>
      </c>
      <c r="O93" s="86" t="s">
        <v>57</v>
      </c>
      <c r="P93" s="184"/>
    </row>
    <row r="94" spans="2:16" hidden="1" outlineLevel="1" collapsed="1" x14ac:dyDescent="0.2">
      <c r="B94" s="91">
        <v>53</v>
      </c>
      <c r="C94" s="32" t="s">
        <v>32</v>
      </c>
      <c r="D94" s="59" t="e">
        <f>D76/D91</f>
        <v>#DIV/0!</v>
      </c>
      <c r="E94" s="59" t="e">
        <f t="shared" ref="E94:N94" si="29">E76/E91</f>
        <v>#DIV/0!</v>
      </c>
      <c r="F94" s="59" t="e">
        <f t="shared" si="29"/>
        <v>#DIV/0!</v>
      </c>
      <c r="G94" s="60" t="e">
        <f t="shared" si="29"/>
        <v>#DIV/0!</v>
      </c>
      <c r="H94" s="61" t="e">
        <f t="shared" si="29"/>
        <v>#DIV/0!</v>
      </c>
      <c r="I94" s="62" t="e">
        <f t="shared" si="29"/>
        <v>#DIV/0!</v>
      </c>
      <c r="J94" s="62" t="e">
        <f t="shared" si="29"/>
        <v>#DIV/0!</v>
      </c>
      <c r="K94" s="62" t="e">
        <f t="shared" si="29"/>
        <v>#DIV/0!</v>
      </c>
      <c r="L94" s="62" t="e">
        <f t="shared" si="29"/>
        <v>#DIV/0!</v>
      </c>
      <c r="M94" s="62" t="e">
        <f t="shared" si="29"/>
        <v>#DIV/0!</v>
      </c>
      <c r="N94" s="62" t="e">
        <f t="shared" si="29"/>
        <v>#DIV/0!</v>
      </c>
      <c r="O94" s="81"/>
      <c r="P94" s="179"/>
    </row>
    <row r="95" spans="2:16" ht="12" hidden="1" customHeight="1" outlineLevel="1" x14ac:dyDescent="0.2">
      <c r="B95" s="91">
        <f t="shared" si="3"/>
        <v>54</v>
      </c>
      <c r="C95" s="37" t="s">
        <v>33</v>
      </c>
      <c r="D95" s="63">
        <f>D68-D81-D82-D83-D84</f>
        <v>0</v>
      </c>
      <c r="E95" s="63">
        <f t="shared" ref="E95:N95" si="30">E68-E81-E82-E83-E84</f>
        <v>0</v>
      </c>
      <c r="F95" s="63">
        <f t="shared" si="30"/>
        <v>0</v>
      </c>
      <c r="G95" s="64">
        <f t="shared" si="30"/>
        <v>0</v>
      </c>
      <c r="H95" s="65">
        <f t="shared" si="30"/>
        <v>0</v>
      </c>
      <c r="I95" s="66">
        <f t="shared" si="30"/>
        <v>0</v>
      </c>
      <c r="J95" s="66">
        <f t="shared" si="30"/>
        <v>0</v>
      </c>
      <c r="K95" s="66">
        <f t="shared" si="30"/>
        <v>0</v>
      </c>
      <c r="L95" s="66">
        <f t="shared" si="30"/>
        <v>0</v>
      </c>
      <c r="M95" s="66">
        <f t="shared" si="30"/>
        <v>0</v>
      </c>
      <c r="N95" s="66">
        <f t="shared" si="30"/>
        <v>0</v>
      </c>
      <c r="O95" s="81"/>
      <c r="P95" s="179"/>
    </row>
    <row r="96" spans="2:16" hidden="1" outlineLevel="1" x14ac:dyDescent="0.2">
      <c r="B96" s="91">
        <f t="shared" ref="B96:B152" si="31">1+B95</f>
        <v>55</v>
      </c>
      <c r="C96" s="37" t="s">
        <v>99</v>
      </c>
      <c r="D96" s="63" t="e">
        <f t="shared" ref="D96:N96" si="32">D95/D30</f>
        <v>#DIV/0!</v>
      </c>
      <c r="E96" s="63" t="e">
        <f t="shared" si="32"/>
        <v>#DIV/0!</v>
      </c>
      <c r="F96" s="63" t="e">
        <f t="shared" si="32"/>
        <v>#DIV/0!</v>
      </c>
      <c r="G96" s="64" t="e">
        <f t="shared" si="32"/>
        <v>#DIV/0!</v>
      </c>
      <c r="H96" s="65" t="e">
        <f t="shared" si="32"/>
        <v>#DIV/0!</v>
      </c>
      <c r="I96" s="66" t="e">
        <f t="shared" si="32"/>
        <v>#DIV/0!</v>
      </c>
      <c r="J96" s="66" t="e">
        <f t="shared" si="32"/>
        <v>#DIV/0!</v>
      </c>
      <c r="K96" s="66" t="e">
        <f t="shared" si="32"/>
        <v>#DIV/0!</v>
      </c>
      <c r="L96" s="66" t="e">
        <f t="shared" si="32"/>
        <v>#DIV/0!</v>
      </c>
      <c r="M96" s="66" t="e">
        <f t="shared" si="32"/>
        <v>#DIV/0!</v>
      </c>
      <c r="N96" s="66" t="e">
        <f t="shared" si="32"/>
        <v>#DIV/0!</v>
      </c>
      <c r="O96" s="81"/>
      <c r="P96" s="179"/>
    </row>
    <row r="97" spans="2:16" hidden="1" outlineLevel="1" x14ac:dyDescent="0.2">
      <c r="B97" s="91">
        <f t="shared" si="31"/>
        <v>56</v>
      </c>
      <c r="C97" s="37" t="s">
        <v>103</v>
      </c>
      <c r="D97" s="63" t="e">
        <f>(D65+D68)/(D82+D84+D88)</f>
        <v>#DIV/0!</v>
      </c>
      <c r="E97" s="63" t="e">
        <f t="shared" ref="E97:N97" si="33">(E65+E68)/(E82+E84+E88)</f>
        <v>#DIV/0!</v>
      </c>
      <c r="F97" s="63" t="e">
        <f t="shared" si="33"/>
        <v>#DIV/0!</v>
      </c>
      <c r="G97" s="64" t="e">
        <f t="shared" si="33"/>
        <v>#DIV/0!</v>
      </c>
      <c r="H97" s="65" t="e">
        <f t="shared" si="33"/>
        <v>#DIV/0!</v>
      </c>
      <c r="I97" s="66" t="e">
        <f t="shared" si="33"/>
        <v>#DIV/0!</v>
      </c>
      <c r="J97" s="66" t="e">
        <f t="shared" si="33"/>
        <v>#DIV/0!</v>
      </c>
      <c r="K97" s="66" t="e">
        <f t="shared" si="33"/>
        <v>#DIV/0!</v>
      </c>
      <c r="L97" s="66" t="e">
        <f t="shared" si="33"/>
        <v>#DIV/0!</v>
      </c>
      <c r="M97" s="66" t="e">
        <f t="shared" si="33"/>
        <v>#DIV/0!</v>
      </c>
      <c r="N97" s="66" t="e">
        <f t="shared" si="33"/>
        <v>#DIV/0!</v>
      </c>
      <c r="O97" s="81"/>
      <c r="P97" s="179"/>
    </row>
    <row r="98" spans="2:16" ht="12" hidden="1" customHeight="1" outlineLevel="1" x14ac:dyDescent="0.2">
      <c r="B98" s="91">
        <f t="shared" si="31"/>
        <v>57</v>
      </c>
      <c r="C98" s="67" t="s">
        <v>56</v>
      </c>
      <c r="D98" s="68" t="e">
        <f>(D65+D68+D64)/(D82+D84+D88)</f>
        <v>#DIV/0!</v>
      </c>
      <c r="E98" s="68" t="e">
        <f t="shared" ref="E98:N98" si="34">(E65+E68+E64)/(E82+E84+E88)</f>
        <v>#DIV/0!</v>
      </c>
      <c r="F98" s="68" t="e">
        <f t="shared" si="34"/>
        <v>#DIV/0!</v>
      </c>
      <c r="G98" s="69" t="e">
        <f t="shared" si="34"/>
        <v>#DIV/0!</v>
      </c>
      <c r="H98" s="70" t="e">
        <f t="shared" si="34"/>
        <v>#DIV/0!</v>
      </c>
      <c r="I98" s="71" t="e">
        <f t="shared" si="34"/>
        <v>#DIV/0!</v>
      </c>
      <c r="J98" s="71" t="e">
        <f t="shared" si="34"/>
        <v>#DIV/0!</v>
      </c>
      <c r="K98" s="71" t="e">
        <f t="shared" si="34"/>
        <v>#DIV/0!</v>
      </c>
      <c r="L98" s="71" t="e">
        <f t="shared" si="34"/>
        <v>#DIV/0!</v>
      </c>
      <c r="M98" s="71" t="e">
        <f t="shared" si="34"/>
        <v>#DIV/0!</v>
      </c>
      <c r="N98" s="71" t="e">
        <f t="shared" si="34"/>
        <v>#DIV/0!</v>
      </c>
      <c r="O98" s="81"/>
      <c r="P98" s="179"/>
    </row>
    <row r="99" spans="2:16" ht="12" customHeight="1" collapsed="1" x14ac:dyDescent="0.2"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81"/>
      <c r="P99" s="179"/>
    </row>
    <row r="100" spans="2:16" ht="12" customHeight="1" x14ac:dyDescent="0.2"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81"/>
      <c r="P100" s="179"/>
    </row>
    <row r="101" spans="2:16" ht="20.100000000000001" customHeight="1" x14ac:dyDescent="0.2">
      <c r="C101" s="8" t="s">
        <v>37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1"/>
      <c r="P101" s="179"/>
    </row>
    <row r="102" spans="2:16" ht="12" customHeight="1" x14ac:dyDescent="0.2">
      <c r="C102" s="10">
        <v>1000</v>
      </c>
      <c r="D102" s="11" t="s">
        <v>17</v>
      </c>
      <c r="E102" s="11">
        <v>2021</v>
      </c>
      <c r="F102" s="11">
        <v>2022</v>
      </c>
      <c r="G102" s="12" t="str">
        <f>_xlfn.CONCAT("YTD ",H13,"/2023")</f>
        <v>YTD 8/2023</v>
      </c>
      <c r="H102" s="13" t="s">
        <v>59</v>
      </c>
      <c r="I102" s="14">
        <v>2023</v>
      </c>
      <c r="J102" s="14">
        <v>2024</v>
      </c>
      <c r="K102" s="14">
        <v>2025</v>
      </c>
      <c r="L102" s="14">
        <v>2026</v>
      </c>
      <c r="M102" s="14">
        <v>2027</v>
      </c>
      <c r="N102" s="14">
        <v>2028</v>
      </c>
      <c r="O102" s="81"/>
      <c r="P102" s="179"/>
    </row>
    <row r="103" spans="2:16" ht="12" customHeight="1" x14ac:dyDescent="0.2">
      <c r="C103" s="17"/>
      <c r="D103" s="18" t="s">
        <v>15</v>
      </c>
      <c r="E103" s="18" t="s">
        <v>15</v>
      </c>
      <c r="F103" s="18" t="s">
        <v>15</v>
      </c>
      <c r="G103" s="19" t="s">
        <v>15</v>
      </c>
      <c r="H103" s="20" t="s">
        <v>58</v>
      </c>
      <c r="I103" s="21" t="s">
        <v>16</v>
      </c>
      <c r="J103" s="21" t="s">
        <v>16</v>
      </c>
      <c r="K103" s="21" t="s">
        <v>16</v>
      </c>
      <c r="L103" s="21" t="s">
        <v>16</v>
      </c>
      <c r="M103" s="21" t="s">
        <v>16</v>
      </c>
      <c r="N103" s="21" t="s">
        <v>16</v>
      </c>
      <c r="O103" s="81"/>
      <c r="P103" s="179"/>
    </row>
    <row r="104" spans="2:16" s="52" customFormat="1" ht="12" customHeight="1" x14ac:dyDescent="0.2">
      <c r="B104" s="91"/>
      <c r="C104" s="48" t="s">
        <v>52</v>
      </c>
      <c r="D104" s="233"/>
      <c r="E104" s="233"/>
      <c r="F104" s="233"/>
      <c r="G104" s="234"/>
      <c r="H104" s="235"/>
      <c r="I104" s="236"/>
      <c r="J104" s="236"/>
      <c r="K104" s="236"/>
      <c r="L104" s="236"/>
      <c r="M104" s="236"/>
      <c r="N104" s="236"/>
      <c r="O104" s="81"/>
      <c r="P104" s="179"/>
    </row>
    <row r="105" spans="2:16" s="52" customFormat="1" ht="12" customHeight="1" x14ac:dyDescent="0.2">
      <c r="B105" s="91">
        <v>58</v>
      </c>
      <c r="C105" s="6" t="s">
        <v>13</v>
      </c>
      <c r="D105" s="200">
        <f>D30</f>
        <v>0</v>
      </c>
      <c r="E105" s="200">
        <f>E30</f>
        <v>0</v>
      </c>
      <c r="F105" s="200">
        <f>F30</f>
        <v>0</v>
      </c>
      <c r="G105" s="201">
        <f>G30</f>
        <v>0</v>
      </c>
      <c r="H105" s="237">
        <f>G105/$H$13*12</f>
        <v>0</v>
      </c>
      <c r="I105" s="203">
        <f t="shared" ref="I105:N105" si="35">I30</f>
        <v>0</v>
      </c>
      <c r="J105" s="203">
        <f t="shared" si="35"/>
        <v>0</v>
      </c>
      <c r="K105" s="203">
        <f t="shared" si="35"/>
        <v>0</v>
      </c>
      <c r="L105" s="203">
        <f t="shared" si="35"/>
        <v>0</v>
      </c>
      <c r="M105" s="203">
        <f t="shared" si="35"/>
        <v>0</v>
      </c>
      <c r="N105" s="203">
        <f t="shared" si="35"/>
        <v>0</v>
      </c>
      <c r="O105" s="81"/>
      <c r="P105" s="179"/>
    </row>
    <row r="106" spans="2:16" s="52" customFormat="1" ht="12" customHeight="1" x14ac:dyDescent="0.2">
      <c r="B106" s="91">
        <f t="shared" si="31"/>
        <v>59</v>
      </c>
      <c r="C106" s="6" t="s">
        <v>35</v>
      </c>
      <c r="D106" s="200"/>
      <c r="E106" s="200"/>
      <c r="F106" s="200"/>
      <c r="G106" s="201"/>
      <c r="H106" s="202">
        <f>G106/$H$13*12</f>
        <v>0</v>
      </c>
      <c r="I106" s="203"/>
      <c r="J106" s="203"/>
      <c r="K106" s="203"/>
      <c r="L106" s="203"/>
      <c r="M106" s="203"/>
      <c r="N106" s="203"/>
      <c r="O106" s="81"/>
      <c r="P106" s="179"/>
    </row>
    <row r="107" spans="2:16" s="52" customFormat="1" ht="12" customHeight="1" x14ac:dyDescent="0.2">
      <c r="B107" s="91">
        <f t="shared" si="31"/>
        <v>60</v>
      </c>
      <c r="C107" s="6" t="s">
        <v>36</v>
      </c>
      <c r="D107" s="200"/>
      <c r="E107" s="200"/>
      <c r="F107" s="200"/>
      <c r="G107" s="201"/>
      <c r="H107" s="202">
        <f>G107/$H$13*12</f>
        <v>0</v>
      </c>
      <c r="I107" s="203"/>
      <c r="J107" s="203"/>
      <c r="K107" s="203"/>
      <c r="L107" s="203"/>
      <c r="M107" s="203"/>
      <c r="N107" s="203"/>
      <c r="O107" s="81"/>
      <c r="P107" s="179"/>
    </row>
    <row r="108" spans="2:16" s="52" customFormat="1" ht="12" customHeight="1" x14ac:dyDescent="0.2">
      <c r="B108" s="91">
        <f t="shared" si="31"/>
        <v>61</v>
      </c>
      <c r="C108" s="88" t="s">
        <v>110</v>
      </c>
      <c r="D108" s="200"/>
      <c r="E108" s="200"/>
      <c r="F108" s="200"/>
      <c r="G108" s="201"/>
      <c r="H108" s="237">
        <f>G108/$H$13*12</f>
        <v>0</v>
      </c>
      <c r="I108" s="203"/>
      <c r="J108" s="203"/>
      <c r="K108" s="203"/>
      <c r="L108" s="203"/>
      <c r="M108" s="203"/>
      <c r="N108" s="203"/>
      <c r="O108" s="85" t="s">
        <v>116</v>
      </c>
      <c r="P108" s="182"/>
    </row>
    <row r="109" spans="2:16" s="52" customFormat="1" ht="12" customHeight="1" x14ac:dyDescent="0.2">
      <c r="B109" s="91">
        <f t="shared" si="31"/>
        <v>62</v>
      </c>
      <c r="C109" s="72" t="s">
        <v>82</v>
      </c>
      <c r="D109" s="238">
        <f>SUM(D105:D108)</f>
        <v>0</v>
      </c>
      <c r="E109" s="238">
        <f t="shared" ref="E109:N109" si="36">SUM(E105:E108)</f>
        <v>0</v>
      </c>
      <c r="F109" s="238">
        <f t="shared" si="36"/>
        <v>0</v>
      </c>
      <c r="G109" s="239">
        <f t="shared" si="36"/>
        <v>0</v>
      </c>
      <c r="H109" s="240">
        <f t="shared" si="36"/>
        <v>0</v>
      </c>
      <c r="I109" s="241">
        <f t="shared" si="36"/>
        <v>0</v>
      </c>
      <c r="J109" s="241">
        <f t="shared" si="36"/>
        <v>0</v>
      </c>
      <c r="K109" s="241">
        <f t="shared" si="36"/>
        <v>0</v>
      </c>
      <c r="L109" s="241">
        <f t="shared" si="36"/>
        <v>0</v>
      </c>
      <c r="M109" s="241">
        <f t="shared" si="36"/>
        <v>0</v>
      </c>
      <c r="N109" s="241">
        <f t="shared" si="36"/>
        <v>0</v>
      </c>
      <c r="O109" s="85"/>
      <c r="P109" s="182"/>
    </row>
    <row r="110" spans="2:16" s="52" customFormat="1" ht="12" customHeight="1" x14ac:dyDescent="0.2">
      <c r="B110" s="91"/>
      <c r="C110" s="73"/>
      <c r="D110" s="242"/>
      <c r="E110" s="242"/>
      <c r="F110" s="242"/>
      <c r="G110" s="243"/>
      <c r="H110" s="244"/>
      <c r="I110" s="245"/>
      <c r="J110" s="245"/>
      <c r="K110" s="245"/>
      <c r="L110" s="245"/>
      <c r="M110" s="245"/>
      <c r="N110" s="245"/>
      <c r="O110" s="85"/>
      <c r="P110" s="182"/>
    </row>
    <row r="111" spans="2:16" s="52" customFormat="1" ht="12" customHeight="1" x14ac:dyDescent="0.2">
      <c r="B111" s="91"/>
      <c r="C111" s="48" t="s">
        <v>51</v>
      </c>
      <c r="D111" s="242"/>
      <c r="E111" s="242"/>
      <c r="F111" s="242"/>
      <c r="G111" s="243"/>
      <c r="H111" s="244"/>
      <c r="I111" s="245"/>
      <c r="J111" s="245"/>
      <c r="K111" s="245"/>
      <c r="L111" s="245"/>
      <c r="M111" s="245"/>
      <c r="N111" s="245"/>
      <c r="O111" s="85"/>
      <c r="P111" s="182"/>
    </row>
    <row r="112" spans="2:16" s="52" customFormat="1" ht="12" customHeight="1" x14ac:dyDescent="0.2">
      <c r="B112" s="91">
        <v>63</v>
      </c>
      <c r="C112" s="74" t="s">
        <v>12</v>
      </c>
      <c r="D112" s="246"/>
      <c r="E112" s="246"/>
      <c r="F112" s="246"/>
      <c r="G112" s="247"/>
      <c r="H112" s="248">
        <f t="shared" ref="H112" si="37">G112/$H$13*12</f>
        <v>0</v>
      </c>
      <c r="I112" s="249"/>
      <c r="J112" s="249"/>
      <c r="K112" s="249"/>
      <c r="L112" s="249"/>
      <c r="M112" s="249"/>
      <c r="N112" s="249"/>
      <c r="O112" s="85"/>
      <c r="P112" s="182"/>
    </row>
    <row r="113" spans="2:16" s="52" customFormat="1" ht="12" customHeight="1" x14ac:dyDescent="0.2">
      <c r="B113" s="91">
        <f t="shared" si="31"/>
        <v>64</v>
      </c>
      <c r="C113" s="87" t="s">
        <v>110</v>
      </c>
      <c r="D113" s="246"/>
      <c r="E113" s="246"/>
      <c r="F113" s="246"/>
      <c r="G113" s="247"/>
      <c r="H113" s="250">
        <f>G113/$H$13*12</f>
        <v>0</v>
      </c>
      <c r="I113" s="249"/>
      <c r="J113" s="249"/>
      <c r="K113" s="249"/>
      <c r="L113" s="249"/>
      <c r="M113" s="249"/>
      <c r="N113" s="249"/>
      <c r="O113" s="85" t="s">
        <v>116</v>
      </c>
      <c r="P113" s="182"/>
    </row>
    <row r="114" spans="2:16" s="52" customFormat="1" ht="12" customHeight="1" x14ac:dyDescent="0.2">
      <c r="B114" s="91">
        <f t="shared" si="31"/>
        <v>65</v>
      </c>
      <c r="C114" s="72" t="s">
        <v>83</v>
      </c>
      <c r="D114" s="238">
        <f>D112+D113</f>
        <v>0</v>
      </c>
      <c r="E114" s="238">
        <f t="shared" ref="E114:N114" si="38">E112+E113</f>
        <v>0</v>
      </c>
      <c r="F114" s="238">
        <f t="shared" si="38"/>
        <v>0</v>
      </c>
      <c r="G114" s="239">
        <f t="shared" si="38"/>
        <v>0</v>
      </c>
      <c r="H114" s="240">
        <f t="shared" si="38"/>
        <v>0</v>
      </c>
      <c r="I114" s="241">
        <f t="shared" si="38"/>
        <v>0</v>
      </c>
      <c r="J114" s="241">
        <f t="shared" si="38"/>
        <v>0</v>
      </c>
      <c r="K114" s="241">
        <f t="shared" si="38"/>
        <v>0</v>
      </c>
      <c r="L114" s="241">
        <f t="shared" si="38"/>
        <v>0</v>
      </c>
      <c r="M114" s="241">
        <f t="shared" si="38"/>
        <v>0</v>
      </c>
      <c r="N114" s="241">
        <f t="shared" si="38"/>
        <v>0</v>
      </c>
      <c r="O114" s="85"/>
      <c r="P114" s="182"/>
    </row>
    <row r="115" spans="2:16" s="52" customFormat="1" ht="12" customHeight="1" x14ac:dyDescent="0.2">
      <c r="B115" s="91">
        <f t="shared" si="31"/>
        <v>66</v>
      </c>
      <c r="C115" s="72" t="s">
        <v>43</v>
      </c>
      <c r="D115" s="238">
        <f>D114+D109</f>
        <v>0</v>
      </c>
      <c r="E115" s="238">
        <f t="shared" ref="E115:N115" si="39">E114+E109</f>
        <v>0</v>
      </c>
      <c r="F115" s="238">
        <f t="shared" si="39"/>
        <v>0</v>
      </c>
      <c r="G115" s="239">
        <f t="shared" si="39"/>
        <v>0</v>
      </c>
      <c r="H115" s="240">
        <f t="shared" si="39"/>
        <v>0</v>
      </c>
      <c r="I115" s="241">
        <f t="shared" si="39"/>
        <v>0</v>
      </c>
      <c r="J115" s="241">
        <f t="shared" si="39"/>
        <v>0</v>
      </c>
      <c r="K115" s="241">
        <f t="shared" si="39"/>
        <v>0</v>
      </c>
      <c r="L115" s="241">
        <f t="shared" si="39"/>
        <v>0</v>
      </c>
      <c r="M115" s="241">
        <f t="shared" si="39"/>
        <v>0</v>
      </c>
      <c r="N115" s="241">
        <f t="shared" si="39"/>
        <v>0</v>
      </c>
      <c r="O115" s="85"/>
      <c r="P115" s="182"/>
    </row>
    <row r="116" spans="2:16" s="52" customFormat="1" ht="12" customHeight="1" x14ac:dyDescent="0.2">
      <c r="B116" s="91"/>
      <c r="C116" s="73"/>
      <c r="D116" s="242"/>
      <c r="E116" s="242"/>
      <c r="F116" s="242"/>
      <c r="G116" s="243"/>
      <c r="H116" s="244"/>
      <c r="I116" s="245"/>
      <c r="J116" s="245"/>
      <c r="K116" s="245"/>
      <c r="L116" s="245"/>
      <c r="M116" s="245"/>
      <c r="N116" s="245"/>
      <c r="O116" s="85"/>
      <c r="P116" s="182"/>
    </row>
    <row r="117" spans="2:16" s="52" customFormat="1" ht="12" customHeight="1" x14ac:dyDescent="0.2">
      <c r="B117" s="91"/>
      <c r="C117" s="48" t="s">
        <v>50</v>
      </c>
      <c r="D117" s="242"/>
      <c r="E117" s="242"/>
      <c r="F117" s="242"/>
      <c r="G117" s="243"/>
      <c r="H117" s="244"/>
      <c r="I117" s="245"/>
      <c r="J117" s="245"/>
      <c r="K117" s="245"/>
      <c r="L117" s="245"/>
      <c r="M117" s="245"/>
      <c r="N117" s="245"/>
      <c r="O117" s="85"/>
      <c r="P117" s="182"/>
    </row>
    <row r="118" spans="2:16" s="52" customFormat="1" ht="12" customHeight="1" x14ac:dyDescent="0.2">
      <c r="B118" s="91">
        <v>67</v>
      </c>
      <c r="C118" s="74" t="s">
        <v>117</v>
      </c>
      <c r="D118" s="246"/>
      <c r="E118" s="246"/>
      <c r="F118" s="246"/>
      <c r="G118" s="247"/>
      <c r="H118" s="248">
        <f t="shared" ref="H118:H121" si="40">G118/$H$13*12</f>
        <v>0</v>
      </c>
      <c r="I118" s="249"/>
      <c r="J118" s="249"/>
      <c r="K118" s="249"/>
      <c r="L118" s="249"/>
      <c r="M118" s="249"/>
      <c r="N118" s="249"/>
      <c r="O118" s="85" t="s">
        <v>120</v>
      </c>
      <c r="P118" s="182"/>
    </row>
    <row r="119" spans="2:16" s="52" customFormat="1" ht="12" customHeight="1" x14ac:dyDescent="0.2">
      <c r="B119" s="91">
        <f t="shared" si="31"/>
        <v>68</v>
      </c>
      <c r="C119" s="74" t="s">
        <v>118</v>
      </c>
      <c r="D119" s="246"/>
      <c r="E119" s="246"/>
      <c r="F119" s="246"/>
      <c r="G119" s="247"/>
      <c r="H119" s="248"/>
      <c r="I119" s="249"/>
      <c r="J119" s="249"/>
      <c r="K119" s="249"/>
      <c r="L119" s="249"/>
      <c r="M119" s="249"/>
      <c r="N119" s="249"/>
      <c r="O119" s="85" t="s">
        <v>121</v>
      </c>
      <c r="P119" s="182"/>
    </row>
    <row r="120" spans="2:16" s="52" customFormat="1" ht="12" customHeight="1" x14ac:dyDescent="0.2">
      <c r="B120" s="91"/>
      <c r="C120" s="74"/>
      <c r="D120" s="251"/>
      <c r="E120" s="251"/>
      <c r="F120" s="251"/>
      <c r="G120" s="252"/>
      <c r="H120" s="248"/>
      <c r="I120" s="253"/>
      <c r="J120" s="253"/>
      <c r="K120" s="253"/>
      <c r="L120" s="253"/>
      <c r="M120" s="253"/>
      <c r="N120" s="253"/>
      <c r="O120" s="85"/>
      <c r="P120" s="182"/>
    </row>
    <row r="121" spans="2:16" s="52" customFormat="1" ht="12" customHeight="1" x14ac:dyDescent="0.2">
      <c r="B121" s="91">
        <v>69</v>
      </c>
      <c r="C121" s="74" t="s">
        <v>112</v>
      </c>
      <c r="D121" s="246"/>
      <c r="E121" s="246"/>
      <c r="F121" s="246"/>
      <c r="G121" s="247"/>
      <c r="H121" s="248">
        <f t="shared" si="40"/>
        <v>0</v>
      </c>
      <c r="I121" s="249"/>
      <c r="J121" s="249"/>
      <c r="K121" s="249"/>
      <c r="L121" s="249"/>
      <c r="M121" s="249"/>
      <c r="N121" s="249"/>
      <c r="O121" s="85"/>
      <c r="P121" s="182"/>
    </row>
    <row r="122" spans="2:16" s="52" customFormat="1" ht="12" customHeight="1" x14ac:dyDescent="0.2">
      <c r="B122" s="91"/>
      <c r="C122" s="74"/>
      <c r="D122" s="251"/>
      <c r="E122" s="251"/>
      <c r="F122" s="251"/>
      <c r="G122" s="252"/>
      <c r="H122" s="248"/>
      <c r="I122" s="253"/>
      <c r="J122" s="253"/>
      <c r="K122" s="253"/>
      <c r="L122" s="253"/>
      <c r="M122" s="253"/>
      <c r="N122" s="253"/>
      <c r="O122" s="85"/>
      <c r="P122" s="182"/>
    </row>
    <row r="123" spans="2:16" s="52" customFormat="1" ht="12" customHeight="1" x14ac:dyDescent="0.2">
      <c r="B123" s="91">
        <v>70</v>
      </c>
      <c r="C123" s="74" t="s">
        <v>38</v>
      </c>
      <c r="D123" s="246"/>
      <c r="E123" s="246"/>
      <c r="F123" s="246"/>
      <c r="G123" s="247"/>
      <c r="H123" s="248">
        <f t="shared" ref="H123:H125" si="41">G123/$H$13*12</f>
        <v>0</v>
      </c>
      <c r="I123" s="249"/>
      <c r="J123" s="249"/>
      <c r="K123" s="249"/>
      <c r="L123" s="249"/>
      <c r="M123" s="249"/>
      <c r="N123" s="249"/>
      <c r="O123" s="85"/>
      <c r="P123" s="182"/>
    </row>
    <row r="124" spans="2:16" s="52" customFormat="1" ht="12" customHeight="1" x14ac:dyDescent="0.2">
      <c r="B124" s="91">
        <f t="shared" si="31"/>
        <v>71</v>
      </c>
      <c r="C124" s="74" t="s">
        <v>39</v>
      </c>
      <c r="D124" s="246"/>
      <c r="E124" s="246"/>
      <c r="F124" s="246"/>
      <c r="G124" s="247"/>
      <c r="H124" s="248">
        <f t="shared" si="41"/>
        <v>0</v>
      </c>
      <c r="I124" s="249"/>
      <c r="J124" s="249"/>
      <c r="K124" s="249"/>
      <c r="L124" s="249"/>
      <c r="M124" s="249"/>
      <c r="N124" s="249"/>
      <c r="O124" s="85"/>
      <c r="P124" s="182"/>
    </row>
    <row r="125" spans="2:16" s="52" customFormat="1" ht="12" customHeight="1" x14ac:dyDescent="0.2">
      <c r="B125" s="91">
        <f t="shared" si="31"/>
        <v>72</v>
      </c>
      <c r="C125" s="74" t="s">
        <v>90</v>
      </c>
      <c r="D125" s="246"/>
      <c r="E125" s="246"/>
      <c r="F125" s="246"/>
      <c r="G125" s="247"/>
      <c r="H125" s="248">
        <f t="shared" si="41"/>
        <v>0</v>
      </c>
      <c r="I125" s="249"/>
      <c r="J125" s="249"/>
      <c r="K125" s="249"/>
      <c r="L125" s="249"/>
      <c r="M125" s="249"/>
      <c r="N125" s="249"/>
      <c r="O125" s="85"/>
      <c r="P125" s="182"/>
    </row>
    <row r="126" spans="2:16" s="52" customFormat="1" ht="12" customHeight="1" x14ac:dyDescent="0.2">
      <c r="B126" s="91"/>
      <c r="C126" s="74"/>
      <c r="D126" s="251"/>
      <c r="E126" s="251"/>
      <c r="F126" s="251"/>
      <c r="G126" s="252"/>
      <c r="H126" s="248"/>
      <c r="I126" s="253"/>
      <c r="J126" s="253"/>
      <c r="K126" s="253"/>
      <c r="L126" s="253"/>
      <c r="M126" s="253"/>
      <c r="N126" s="253"/>
      <c r="O126" s="85"/>
      <c r="P126" s="182"/>
    </row>
    <row r="127" spans="2:16" s="52" customFormat="1" ht="12" customHeight="1" x14ac:dyDescent="0.2">
      <c r="B127" s="91">
        <v>73</v>
      </c>
      <c r="C127" s="74" t="s">
        <v>40</v>
      </c>
      <c r="D127" s="246"/>
      <c r="E127" s="246"/>
      <c r="F127" s="246"/>
      <c r="G127" s="247"/>
      <c r="H127" s="248">
        <f t="shared" ref="H127:H129" si="42">G127/$H$13*12</f>
        <v>0</v>
      </c>
      <c r="I127" s="249"/>
      <c r="J127" s="249"/>
      <c r="K127" s="249"/>
      <c r="L127" s="249"/>
      <c r="M127" s="249"/>
      <c r="N127" s="249"/>
      <c r="O127" s="85"/>
      <c r="P127" s="182"/>
    </row>
    <row r="128" spans="2:16" s="52" customFormat="1" ht="12" customHeight="1" x14ac:dyDescent="0.2">
      <c r="B128" s="91">
        <f t="shared" si="31"/>
        <v>74</v>
      </c>
      <c r="C128" s="74" t="s">
        <v>41</v>
      </c>
      <c r="D128" s="246"/>
      <c r="E128" s="246"/>
      <c r="F128" s="246"/>
      <c r="G128" s="247"/>
      <c r="H128" s="248">
        <f t="shared" si="42"/>
        <v>0</v>
      </c>
      <c r="I128" s="249"/>
      <c r="J128" s="249"/>
      <c r="K128" s="249"/>
      <c r="L128" s="249"/>
      <c r="M128" s="249"/>
      <c r="N128" s="249"/>
      <c r="O128" s="85"/>
      <c r="P128" s="182"/>
    </row>
    <row r="129" spans="2:16" s="52" customFormat="1" ht="12" customHeight="1" x14ac:dyDescent="0.2">
      <c r="B129" s="91">
        <f t="shared" si="31"/>
        <v>75</v>
      </c>
      <c r="C129" s="74" t="s">
        <v>89</v>
      </c>
      <c r="D129" s="246"/>
      <c r="E129" s="246"/>
      <c r="F129" s="246"/>
      <c r="G129" s="247"/>
      <c r="H129" s="248">
        <f t="shared" si="42"/>
        <v>0</v>
      </c>
      <c r="I129" s="249"/>
      <c r="J129" s="249"/>
      <c r="K129" s="249"/>
      <c r="L129" s="249"/>
      <c r="M129" s="249"/>
      <c r="N129" s="249"/>
      <c r="O129" s="85"/>
      <c r="P129" s="182"/>
    </row>
    <row r="130" spans="2:16" s="52" customFormat="1" ht="12" customHeight="1" x14ac:dyDescent="0.2">
      <c r="B130" s="91"/>
      <c r="C130" s="74"/>
      <c r="D130" s="251"/>
      <c r="E130" s="251"/>
      <c r="F130" s="251"/>
      <c r="G130" s="252"/>
      <c r="H130" s="248"/>
      <c r="I130" s="253"/>
      <c r="J130" s="253"/>
      <c r="K130" s="253"/>
      <c r="L130" s="253"/>
      <c r="M130" s="253"/>
      <c r="N130" s="253"/>
      <c r="O130" s="85"/>
      <c r="P130" s="182"/>
    </row>
    <row r="131" spans="2:16" s="52" customFormat="1" ht="12" customHeight="1" x14ac:dyDescent="0.2">
      <c r="B131" s="91">
        <v>76</v>
      </c>
      <c r="C131" s="74" t="s">
        <v>110</v>
      </c>
      <c r="D131" s="246"/>
      <c r="E131" s="246"/>
      <c r="F131" s="246"/>
      <c r="G131" s="247"/>
      <c r="H131" s="250">
        <f t="shared" ref="H131" si="43">G131/$H$13*12</f>
        <v>0</v>
      </c>
      <c r="I131" s="249"/>
      <c r="J131" s="249"/>
      <c r="K131" s="249"/>
      <c r="L131" s="249"/>
      <c r="M131" s="249"/>
      <c r="N131" s="249"/>
      <c r="O131" s="85" t="s">
        <v>116</v>
      </c>
      <c r="P131" s="182"/>
    </row>
    <row r="132" spans="2:16" s="52" customFormat="1" ht="12" customHeight="1" x14ac:dyDescent="0.2">
      <c r="B132" s="91">
        <f t="shared" si="31"/>
        <v>77</v>
      </c>
      <c r="C132" s="72" t="s">
        <v>84</v>
      </c>
      <c r="D132" s="238">
        <f>D121+D118+D123+D124+D125+D127+D128+D129+D119+D131</f>
        <v>0</v>
      </c>
      <c r="E132" s="238">
        <f t="shared" ref="E132:N132" si="44">E121+E118+E123+E124+E125+E127+E128+E129+E119+E131</f>
        <v>0</v>
      </c>
      <c r="F132" s="238">
        <f t="shared" si="44"/>
        <v>0</v>
      </c>
      <c r="G132" s="239">
        <f t="shared" si="44"/>
        <v>0</v>
      </c>
      <c r="H132" s="240">
        <f t="shared" si="44"/>
        <v>0</v>
      </c>
      <c r="I132" s="241">
        <f t="shared" si="44"/>
        <v>0</v>
      </c>
      <c r="J132" s="241">
        <f t="shared" si="44"/>
        <v>0</v>
      </c>
      <c r="K132" s="241">
        <f t="shared" si="44"/>
        <v>0</v>
      </c>
      <c r="L132" s="241">
        <f t="shared" si="44"/>
        <v>0</v>
      </c>
      <c r="M132" s="241">
        <f t="shared" si="44"/>
        <v>0</v>
      </c>
      <c r="N132" s="241">
        <f t="shared" si="44"/>
        <v>0</v>
      </c>
      <c r="O132" s="85"/>
      <c r="P132" s="182"/>
    </row>
    <row r="133" spans="2:16" s="52" customFormat="1" ht="12" customHeight="1" x14ac:dyDescent="0.2">
      <c r="B133" s="91"/>
      <c r="C133" s="89"/>
      <c r="D133" s="254"/>
      <c r="E133" s="254"/>
      <c r="F133" s="254"/>
      <c r="G133" s="255"/>
      <c r="H133" s="256"/>
      <c r="I133" s="257"/>
      <c r="J133" s="257"/>
      <c r="K133" s="257"/>
      <c r="L133" s="257"/>
      <c r="M133" s="257"/>
      <c r="N133" s="257"/>
      <c r="O133" s="85"/>
      <c r="P133" s="182"/>
    </row>
    <row r="134" spans="2:16" s="52" customFormat="1" ht="12" customHeight="1" x14ac:dyDescent="0.2">
      <c r="B134" s="91"/>
      <c r="C134" s="48" t="s">
        <v>111</v>
      </c>
      <c r="D134" s="254"/>
      <c r="E134" s="254"/>
      <c r="F134" s="254"/>
      <c r="G134" s="255"/>
      <c r="H134" s="256"/>
      <c r="I134" s="257"/>
      <c r="J134" s="257"/>
      <c r="K134" s="257"/>
      <c r="L134" s="257"/>
      <c r="M134" s="257"/>
      <c r="N134" s="257"/>
      <c r="O134" s="85"/>
      <c r="P134" s="182"/>
    </row>
    <row r="135" spans="2:16" s="52" customFormat="1" ht="12" customHeight="1" x14ac:dyDescent="0.2">
      <c r="B135" s="91">
        <v>78</v>
      </c>
      <c r="C135" s="74" t="s">
        <v>88</v>
      </c>
      <c r="D135" s="246"/>
      <c r="E135" s="246"/>
      <c r="F135" s="246"/>
      <c r="G135" s="247"/>
      <c r="H135" s="248">
        <f t="shared" ref="H135:H137" si="45">G135/$H$13*12</f>
        <v>0</v>
      </c>
      <c r="I135" s="249"/>
      <c r="J135" s="249"/>
      <c r="K135" s="249"/>
      <c r="L135" s="249"/>
      <c r="M135" s="249"/>
      <c r="N135" s="249"/>
      <c r="O135" s="81" t="s">
        <v>215</v>
      </c>
      <c r="P135" s="179"/>
    </row>
    <row r="136" spans="2:16" s="52" customFormat="1" ht="12" customHeight="1" x14ac:dyDescent="0.2">
      <c r="B136" s="91">
        <f t="shared" si="31"/>
        <v>79</v>
      </c>
      <c r="C136" s="74" t="s">
        <v>91</v>
      </c>
      <c r="D136" s="246"/>
      <c r="E136" s="246"/>
      <c r="F136" s="246"/>
      <c r="G136" s="247"/>
      <c r="H136" s="248">
        <f t="shared" si="45"/>
        <v>0</v>
      </c>
      <c r="I136" s="249"/>
      <c r="J136" s="249"/>
      <c r="K136" s="249"/>
      <c r="L136" s="249"/>
      <c r="M136" s="249"/>
      <c r="N136" s="249"/>
      <c r="O136" s="85" t="s">
        <v>213</v>
      </c>
      <c r="P136" s="182"/>
    </row>
    <row r="137" spans="2:16" s="52" customFormat="1" ht="12" customHeight="1" x14ac:dyDescent="0.2">
      <c r="B137" s="91">
        <f t="shared" si="31"/>
        <v>80</v>
      </c>
      <c r="C137" s="87" t="s">
        <v>110</v>
      </c>
      <c r="D137" s="246"/>
      <c r="E137" s="246"/>
      <c r="F137" s="246"/>
      <c r="G137" s="247"/>
      <c r="H137" s="248">
        <f t="shared" si="45"/>
        <v>0</v>
      </c>
      <c r="I137" s="249"/>
      <c r="J137" s="249"/>
      <c r="K137" s="249"/>
      <c r="L137" s="249"/>
      <c r="M137" s="249"/>
      <c r="N137" s="249"/>
      <c r="O137" s="85" t="s">
        <v>116</v>
      </c>
      <c r="P137" s="182"/>
    </row>
    <row r="138" spans="2:16" ht="12" customHeight="1" x14ac:dyDescent="0.2">
      <c r="B138" s="91">
        <f t="shared" si="31"/>
        <v>81</v>
      </c>
      <c r="C138" s="75" t="s">
        <v>85</v>
      </c>
      <c r="D138" s="258">
        <f>D132+D114+D109+D135+D137+D136</f>
        <v>0</v>
      </c>
      <c r="E138" s="258">
        <f t="shared" ref="E138:N138" si="46">E132+E114+E109+E135+E137+E136</f>
        <v>0</v>
      </c>
      <c r="F138" s="258">
        <f t="shared" si="46"/>
        <v>0</v>
      </c>
      <c r="G138" s="259">
        <f t="shared" si="46"/>
        <v>0</v>
      </c>
      <c r="H138" s="260">
        <f t="shared" si="46"/>
        <v>0</v>
      </c>
      <c r="I138" s="261">
        <f t="shared" si="46"/>
        <v>0</v>
      </c>
      <c r="J138" s="261">
        <f t="shared" si="46"/>
        <v>0</v>
      </c>
      <c r="K138" s="261">
        <f t="shared" si="46"/>
        <v>0</v>
      </c>
      <c r="L138" s="261">
        <f t="shared" si="46"/>
        <v>0</v>
      </c>
      <c r="M138" s="261">
        <f t="shared" si="46"/>
        <v>0</v>
      </c>
      <c r="N138" s="261">
        <f t="shared" si="46"/>
        <v>0</v>
      </c>
      <c r="O138" s="85"/>
      <c r="P138" s="182"/>
    </row>
    <row r="139" spans="2:16" x14ac:dyDescent="0.2">
      <c r="C139" s="76"/>
      <c r="D139" s="262"/>
      <c r="E139" s="262"/>
      <c r="F139" s="262"/>
      <c r="G139" s="263"/>
      <c r="H139" s="264"/>
      <c r="I139" s="265"/>
      <c r="J139" s="265"/>
      <c r="K139" s="265"/>
      <c r="L139" s="265"/>
      <c r="M139" s="265"/>
      <c r="N139" s="265"/>
      <c r="O139" s="85"/>
      <c r="P139" s="182"/>
    </row>
    <row r="140" spans="2:16" x14ac:dyDescent="0.2">
      <c r="B140" s="91">
        <v>82</v>
      </c>
      <c r="C140" s="77" t="s">
        <v>86</v>
      </c>
      <c r="D140" s="266"/>
      <c r="E140" s="267">
        <f>D141</f>
        <v>0</v>
      </c>
      <c r="F140" s="267">
        <f t="shared" ref="F140:N140" si="47">E141</f>
        <v>0</v>
      </c>
      <c r="G140" s="268">
        <f>F141</f>
        <v>0</v>
      </c>
      <c r="H140" s="269">
        <f>F141</f>
        <v>0</v>
      </c>
      <c r="I140" s="270">
        <f>G141</f>
        <v>0</v>
      </c>
      <c r="J140" s="270">
        <f t="shared" si="47"/>
        <v>0</v>
      </c>
      <c r="K140" s="270">
        <f t="shared" si="47"/>
        <v>0</v>
      </c>
      <c r="L140" s="270">
        <f t="shared" si="47"/>
        <v>0</v>
      </c>
      <c r="M140" s="270">
        <f t="shared" si="47"/>
        <v>0</v>
      </c>
      <c r="N140" s="270">
        <f t="shared" si="47"/>
        <v>0</v>
      </c>
      <c r="O140" s="85"/>
      <c r="P140" s="182"/>
    </row>
    <row r="141" spans="2:16" ht="12.75" thickBot="1" x14ac:dyDescent="0.25">
      <c r="B141" s="91">
        <f t="shared" si="31"/>
        <v>83</v>
      </c>
      <c r="C141" s="78" t="s">
        <v>87</v>
      </c>
      <c r="D141" s="271">
        <f>D140+D138</f>
        <v>0</v>
      </c>
      <c r="E141" s="271">
        <f t="shared" ref="E141:N141" si="48">E140+E138</f>
        <v>0</v>
      </c>
      <c r="F141" s="271">
        <f t="shared" si="48"/>
        <v>0</v>
      </c>
      <c r="G141" s="272">
        <f t="shared" ref="G141" si="49">G140+G138</f>
        <v>0</v>
      </c>
      <c r="H141" s="273">
        <f>H140+H138</f>
        <v>0</v>
      </c>
      <c r="I141" s="274">
        <f>I140+I138</f>
        <v>0</v>
      </c>
      <c r="J141" s="274">
        <f t="shared" si="48"/>
        <v>0</v>
      </c>
      <c r="K141" s="274">
        <f t="shared" si="48"/>
        <v>0</v>
      </c>
      <c r="L141" s="274">
        <f t="shared" si="48"/>
        <v>0</v>
      </c>
      <c r="M141" s="274">
        <f t="shared" si="48"/>
        <v>0</v>
      </c>
      <c r="N141" s="274">
        <f t="shared" si="48"/>
        <v>0</v>
      </c>
      <c r="O141" s="85"/>
      <c r="P141" s="182"/>
    </row>
    <row r="142" spans="2:16" x14ac:dyDescent="0.2">
      <c r="C142" s="4"/>
      <c r="D142" s="275"/>
      <c r="E142" s="275"/>
      <c r="F142" s="275"/>
      <c r="G142" s="275"/>
      <c r="H142" s="275"/>
      <c r="I142" s="275"/>
      <c r="J142" s="275"/>
      <c r="K142" s="275"/>
      <c r="L142" s="275"/>
      <c r="M142" s="275"/>
      <c r="N142" s="275"/>
      <c r="O142" s="81"/>
      <c r="P142" s="179"/>
    </row>
    <row r="143" spans="2:16" x14ac:dyDescent="0.2">
      <c r="C143" s="58" t="s">
        <v>54</v>
      </c>
      <c r="D143" s="232">
        <f t="shared" ref="D143:N143" si="50">D68-D141</f>
        <v>0</v>
      </c>
      <c r="E143" s="232">
        <f t="shared" si="50"/>
        <v>0</v>
      </c>
      <c r="F143" s="232">
        <f t="shared" si="50"/>
        <v>0</v>
      </c>
      <c r="G143" s="232">
        <f t="shared" si="50"/>
        <v>0</v>
      </c>
      <c r="H143" s="232">
        <f t="shared" si="50"/>
        <v>0</v>
      </c>
      <c r="I143" s="232">
        <f t="shared" si="50"/>
        <v>0</v>
      </c>
      <c r="J143" s="232">
        <f t="shared" si="50"/>
        <v>0</v>
      </c>
      <c r="K143" s="232">
        <f t="shared" si="50"/>
        <v>0</v>
      </c>
      <c r="L143" s="232">
        <f t="shared" si="50"/>
        <v>0</v>
      </c>
      <c r="M143" s="232">
        <f t="shared" si="50"/>
        <v>0</v>
      </c>
      <c r="N143" s="232">
        <f t="shared" si="50"/>
        <v>0</v>
      </c>
      <c r="O143" s="86" t="s">
        <v>57</v>
      </c>
      <c r="P143" s="184"/>
    </row>
    <row r="144" spans="2:16" hidden="1" outlineLevel="1" x14ac:dyDescent="0.2">
      <c r="B144" s="91">
        <v>84</v>
      </c>
      <c r="C144" s="32" t="s">
        <v>95</v>
      </c>
      <c r="D144" s="59" t="e">
        <f t="shared" ref="D144:N144" si="51">D30/(-D124-D125-D128-D129)</f>
        <v>#DIV/0!</v>
      </c>
      <c r="E144" s="59" t="e">
        <f t="shared" si="51"/>
        <v>#DIV/0!</v>
      </c>
      <c r="F144" s="59" t="e">
        <f t="shared" si="51"/>
        <v>#DIV/0!</v>
      </c>
      <c r="G144" s="60" t="e">
        <f t="shared" si="51"/>
        <v>#DIV/0!</v>
      </c>
      <c r="H144" s="61" t="e">
        <f t="shared" si="51"/>
        <v>#DIV/0!</v>
      </c>
      <c r="I144" s="79" t="e">
        <f t="shared" si="51"/>
        <v>#DIV/0!</v>
      </c>
      <c r="J144" s="79" t="e">
        <f t="shared" si="51"/>
        <v>#DIV/0!</v>
      </c>
      <c r="K144" s="79" t="e">
        <f t="shared" si="51"/>
        <v>#DIV/0!</v>
      </c>
      <c r="L144" s="79" t="e">
        <f t="shared" si="51"/>
        <v>#DIV/0!</v>
      </c>
      <c r="M144" s="79" t="e">
        <f t="shared" si="51"/>
        <v>#DIV/0!</v>
      </c>
      <c r="N144" s="79" t="e">
        <f t="shared" si="51"/>
        <v>#DIV/0!</v>
      </c>
      <c r="O144" s="3"/>
    </row>
    <row r="145" spans="2:15" hidden="1" outlineLevel="1" x14ac:dyDescent="0.2">
      <c r="B145" s="91">
        <f t="shared" si="31"/>
        <v>85</v>
      </c>
      <c r="C145" s="37" t="s">
        <v>47</v>
      </c>
      <c r="D145" s="63" t="e">
        <f t="shared" ref="D145:N145" si="52">D109/(-D124-D125-D128-D129)</f>
        <v>#DIV/0!</v>
      </c>
      <c r="E145" s="63" t="e">
        <f t="shared" si="52"/>
        <v>#DIV/0!</v>
      </c>
      <c r="F145" s="63" t="e">
        <f t="shared" si="52"/>
        <v>#DIV/0!</v>
      </c>
      <c r="G145" s="64" t="e">
        <f t="shared" si="52"/>
        <v>#DIV/0!</v>
      </c>
      <c r="H145" s="65" t="e">
        <f t="shared" si="52"/>
        <v>#DIV/0!</v>
      </c>
      <c r="I145" s="80" t="e">
        <f t="shared" si="52"/>
        <v>#DIV/0!</v>
      </c>
      <c r="J145" s="80" t="e">
        <f t="shared" si="52"/>
        <v>#DIV/0!</v>
      </c>
      <c r="K145" s="80" t="e">
        <f t="shared" si="52"/>
        <v>#DIV/0!</v>
      </c>
      <c r="L145" s="80" t="e">
        <f t="shared" si="52"/>
        <v>#DIV/0!</v>
      </c>
      <c r="M145" s="80" t="e">
        <f t="shared" si="52"/>
        <v>#DIV/0!</v>
      </c>
      <c r="N145" s="80" t="e">
        <f t="shared" si="52"/>
        <v>#DIV/0!</v>
      </c>
      <c r="O145" s="3"/>
    </row>
    <row r="146" spans="2:15" hidden="1" outlineLevel="1" x14ac:dyDescent="0.2">
      <c r="B146" s="91">
        <f t="shared" si="31"/>
        <v>86</v>
      </c>
      <c r="C146" s="37" t="s">
        <v>44</v>
      </c>
      <c r="D146" s="63" t="e">
        <f t="shared" ref="D146:N146" si="53">D115/(-D124-D125-D128-D129)</f>
        <v>#DIV/0!</v>
      </c>
      <c r="E146" s="63" t="e">
        <f t="shared" si="53"/>
        <v>#DIV/0!</v>
      </c>
      <c r="F146" s="63" t="e">
        <f t="shared" si="53"/>
        <v>#DIV/0!</v>
      </c>
      <c r="G146" s="64" t="e">
        <f t="shared" si="53"/>
        <v>#DIV/0!</v>
      </c>
      <c r="H146" s="65" t="e">
        <f t="shared" si="53"/>
        <v>#DIV/0!</v>
      </c>
      <c r="I146" s="80" t="e">
        <f t="shared" si="53"/>
        <v>#DIV/0!</v>
      </c>
      <c r="J146" s="80" t="e">
        <f t="shared" si="53"/>
        <v>#DIV/0!</v>
      </c>
      <c r="K146" s="80" t="e">
        <f t="shared" si="53"/>
        <v>#DIV/0!</v>
      </c>
      <c r="L146" s="80" t="e">
        <f t="shared" si="53"/>
        <v>#DIV/0!</v>
      </c>
      <c r="M146" s="80" t="e">
        <f t="shared" si="53"/>
        <v>#DIV/0!</v>
      </c>
      <c r="N146" s="80" t="e">
        <f t="shared" si="53"/>
        <v>#DIV/0!</v>
      </c>
      <c r="O146" s="3"/>
    </row>
    <row r="147" spans="2:15" hidden="1" outlineLevel="1" collapsed="1" x14ac:dyDescent="0.2">
      <c r="B147" s="91">
        <f t="shared" si="31"/>
        <v>87</v>
      </c>
      <c r="C147" s="30" t="s">
        <v>96</v>
      </c>
      <c r="D147" s="63" t="e">
        <f t="shared" ref="D147:N147" si="54">D30/(-D125-D129)</f>
        <v>#DIV/0!</v>
      </c>
      <c r="E147" s="63" t="e">
        <f t="shared" si="54"/>
        <v>#DIV/0!</v>
      </c>
      <c r="F147" s="63" t="e">
        <f t="shared" si="54"/>
        <v>#DIV/0!</v>
      </c>
      <c r="G147" s="64" t="e">
        <f t="shared" si="54"/>
        <v>#DIV/0!</v>
      </c>
      <c r="H147" s="65" t="e">
        <f t="shared" si="54"/>
        <v>#DIV/0!</v>
      </c>
      <c r="I147" s="80" t="e">
        <f t="shared" si="54"/>
        <v>#DIV/0!</v>
      </c>
      <c r="J147" s="80" t="e">
        <f t="shared" si="54"/>
        <v>#DIV/0!</v>
      </c>
      <c r="K147" s="80" t="e">
        <f t="shared" si="54"/>
        <v>#DIV/0!</v>
      </c>
      <c r="L147" s="80" t="e">
        <f t="shared" si="54"/>
        <v>#DIV/0!</v>
      </c>
      <c r="M147" s="80" t="e">
        <f t="shared" si="54"/>
        <v>#DIV/0!</v>
      </c>
      <c r="N147" s="80" t="e">
        <f t="shared" si="54"/>
        <v>#DIV/0!</v>
      </c>
      <c r="O147" s="3"/>
    </row>
    <row r="148" spans="2:15" hidden="1" outlineLevel="1" x14ac:dyDescent="0.2">
      <c r="B148" s="91">
        <f t="shared" si="31"/>
        <v>88</v>
      </c>
      <c r="C148" s="30" t="s">
        <v>97</v>
      </c>
      <c r="D148" s="63" t="e">
        <f t="shared" ref="D148:N148" si="55">D109/(-D125-D129)</f>
        <v>#DIV/0!</v>
      </c>
      <c r="E148" s="63" t="e">
        <f t="shared" si="55"/>
        <v>#DIV/0!</v>
      </c>
      <c r="F148" s="63" t="e">
        <f t="shared" si="55"/>
        <v>#DIV/0!</v>
      </c>
      <c r="G148" s="64" t="e">
        <f t="shared" si="55"/>
        <v>#DIV/0!</v>
      </c>
      <c r="H148" s="65" t="e">
        <f t="shared" si="55"/>
        <v>#DIV/0!</v>
      </c>
      <c r="I148" s="80" t="e">
        <f t="shared" si="55"/>
        <v>#DIV/0!</v>
      </c>
      <c r="J148" s="80" t="e">
        <f t="shared" si="55"/>
        <v>#DIV/0!</v>
      </c>
      <c r="K148" s="80" t="e">
        <f t="shared" si="55"/>
        <v>#DIV/0!</v>
      </c>
      <c r="L148" s="80" t="e">
        <f t="shared" si="55"/>
        <v>#DIV/0!</v>
      </c>
      <c r="M148" s="80" t="e">
        <f t="shared" si="55"/>
        <v>#DIV/0!</v>
      </c>
      <c r="N148" s="80" t="e">
        <f t="shared" si="55"/>
        <v>#DIV/0!</v>
      </c>
      <c r="O148" s="3"/>
    </row>
    <row r="149" spans="2:15" ht="12" hidden="1" customHeight="1" outlineLevel="1" x14ac:dyDescent="0.2">
      <c r="B149" s="91">
        <f t="shared" si="31"/>
        <v>89</v>
      </c>
      <c r="C149" s="30" t="s">
        <v>98</v>
      </c>
      <c r="D149" s="63" t="e">
        <f t="shared" ref="D149:N149" si="56">D115/(-D125-D129)</f>
        <v>#DIV/0!</v>
      </c>
      <c r="E149" s="63" t="e">
        <f t="shared" si="56"/>
        <v>#DIV/0!</v>
      </c>
      <c r="F149" s="63" t="e">
        <f t="shared" si="56"/>
        <v>#DIV/0!</v>
      </c>
      <c r="G149" s="64" t="e">
        <f t="shared" si="56"/>
        <v>#DIV/0!</v>
      </c>
      <c r="H149" s="65" t="e">
        <f t="shared" si="56"/>
        <v>#DIV/0!</v>
      </c>
      <c r="I149" s="80" t="e">
        <f t="shared" si="56"/>
        <v>#DIV/0!</v>
      </c>
      <c r="J149" s="80" t="e">
        <f t="shared" si="56"/>
        <v>#DIV/0!</v>
      </c>
      <c r="K149" s="80" t="e">
        <f t="shared" si="56"/>
        <v>#DIV/0!</v>
      </c>
      <c r="L149" s="80" t="e">
        <f t="shared" si="56"/>
        <v>#DIV/0!</v>
      </c>
      <c r="M149" s="80" t="e">
        <f t="shared" si="56"/>
        <v>#DIV/0!</v>
      </c>
      <c r="N149" s="80" t="e">
        <f t="shared" si="56"/>
        <v>#DIV/0!</v>
      </c>
      <c r="O149" s="3"/>
    </row>
    <row r="150" spans="2:15" ht="12" hidden="1" customHeight="1" outlineLevel="1" x14ac:dyDescent="0.2">
      <c r="B150" s="91">
        <f t="shared" si="31"/>
        <v>90</v>
      </c>
      <c r="C150" s="30" t="s">
        <v>132</v>
      </c>
      <c r="D150" s="63" t="e">
        <f>D109/D21</f>
        <v>#DIV/0!</v>
      </c>
      <c r="E150" s="63" t="e">
        <f t="shared" ref="E150:N150" si="57">E109/E21</f>
        <v>#DIV/0!</v>
      </c>
      <c r="F150" s="63" t="e">
        <f t="shared" si="57"/>
        <v>#DIV/0!</v>
      </c>
      <c r="G150" s="64" t="e">
        <f t="shared" si="57"/>
        <v>#DIV/0!</v>
      </c>
      <c r="H150" s="65" t="e">
        <f t="shared" si="57"/>
        <v>#DIV/0!</v>
      </c>
      <c r="I150" s="80" t="e">
        <f t="shared" si="57"/>
        <v>#DIV/0!</v>
      </c>
      <c r="J150" s="80" t="e">
        <f t="shared" si="57"/>
        <v>#DIV/0!</v>
      </c>
      <c r="K150" s="80" t="e">
        <f t="shared" si="57"/>
        <v>#DIV/0!</v>
      </c>
      <c r="L150" s="80" t="e">
        <f t="shared" si="57"/>
        <v>#DIV/0!</v>
      </c>
      <c r="M150" s="80" t="e">
        <f t="shared" si="57"/>
        <v>#DIV/0!</v>
      </c>
      <c r="N150" s="80" t="e">
        <f t="shared" si="57"/>
        <v>#DIV/0!</v>
      </c>
      <c r="O150" s="3"/>
    </row>
    <row r="151" spans="2:15" ht="12" hidden="1" customHeight="1" outlineLevel="1" x14ac:dyDescent="0.2">
      <c r="B151" s="91">
        <f t="shared" si="31"/>
        <v>91</v>
      </c>
      <c r="C151" s="30" t="s">
        <v>133</v>
      </c>
      <c r="D151" s="63" t="e">
        <f>D115/D21</f>
        <v>#DIV/0!</v>
      </c>
      <c r="E151" s="63" t="e">
        <f t="shared" ref="E151:N151" si="58">E115/E21</f>
        <v>#DIV/0!</v>
      </c>
      <c r="F151" s="63" t="e">
        <f t="shared" si="58"/>
        <v>#DIV/0!</v>
      </c>
      <c r="G151" s="64" t="e">
        <f t="shared" si="58"/>
        <v>#DIV/0!</v>
      </c>
      <c r="H151" s="65" t="e">
        <f t="shared" si="58"/>
        <v>#DIV/0!</v>
      </c>
      <c r="I151" s="80" t="e">
        <f t="shared" si="58"/>
        <v>#DIV/0!</v>
      </c>
      <c r="J151" s="80" t="e">
        <f t="shared" si="58"/>
        <v>#DIV/0!</v>
      </c>
      <c r="K151" s="80" t="e">
        <f t="shared" si="58"/>
        <v>#DIV/0!</v>
      </c>
      <c r="L151" s="80" t="e">
        <f t="shared" si="58"/>
        <v>#DIV/0!</v>
      </c>
      <c r="M151" s="80" t="e">
        <f t="shared" si="58"/>
        <v>#DIV/0!</v>
      </c>
      <c r="N151" s="80" t="e">
        <f t="shared" si="58"/>
        <v>#DIV/0!</v>
      </c>
      <c r="O151" s="3"/>
    </row>
    <row r="152" spans="2:15" ht="12" hidden="1" customHeight="1" outlineLevel="1" x14ac:dyDescent="0.2">
      <c r="B152" s="91">
        <f t="shared" si="31"/>
        <v>92</v>
      </c>
      <c r="C152" s="67" t="s">
        <v>131</v>
      </c>
      <c r="D152" s="68" t="e">
        <f>D115/D95</f>
        <v>#DIV/0!</v>
      </c>
      <c r="E152" s="68" t="e">
        <f t="shared" ref="E152:N152" si="59">E115/E95</f>
        <v>#DIV/0!</v>
      </c>
      <c r="F152" s="68" t="e">
        <f t="shared" si="59"/>
        <v>#DIV/0!</v>
      </c>
      <c r="G152" s="69" t="e">
        <f t="shared" si="59"/>
        <v>#DIV/0!</v>
      </c>
      <c r="H152" s="70" t="e">
        <f t="shared" si="59"/>
        <v>#DIV/0!</v>
      </c>
      <c r="I152" s="71" t="e">
        <f t="shared" si="59"/>
        <v>#DIV/0!</v>
      </c>
      <c r="J152" s="71" t="e">
        <f t="shared" si="59"/>
        <v>#DIV/0!</v>
      </c>
      <c r="K152" s="71" t="e">
        <f t="shared" si="59"/>
        <v>#DIV/0!</v>
      </c>
      <c r="L152" s="71" t="e">
        <f t="shared" si="59"/>
        <v>#DIV/0!</v>
      </c>
      <c r="M152" s="71" t="e">
        <f t="shared" si="59"/>
        <v>#DIV/0!</v>
      </c>
      <c r="N152" s="71" t="e">
        <f t="shared" si="59"/>
        <v>#DIV/0!</v>
      </c>
      <c r="O152" s="3"/>
    </row>
    <row r="153" spans="2:15" ht="12" customHeight="1" collapsed="1" x14ac:dyDescent="0.2"/>
    <row r="154" spans="2:15" ht="12" customHeight="1" x14ac:dyDescent="0.2"/>
  </sheetData>
  <sheetProtection algorithmName="SHA-512" hashValue="+Rgpxb7Z61+oB2OJrTzX7WQF1FsmjbBq1wMVOIgNbgjMiYrweIUk+ylRA6YoEhXjD/Q/aljYGyrdIG9dcpq13w==" saltValue="YjjAJm0a2VVW6eyvdTOCLQ==" spinCount="100000" sheet="1" objects="1" scenarios="1" selectLockedCells="1"/>
  <mergeCells count="5">
    <mergeCell ref="D13:G13"/>
    <mergeCell ref="D12:G12"/>
    <mergeCell ref="D11:G11"/>
    <mergeCell ref="D14:G14"/>
    <mergeCell ref="D15:G15"/>
  </mergeCells>
  <conditionalFormatting sqref="D21:G21">
    <cfRule type="cellIs" dxfId="4" priority="7" operator="equal">
      <formula>0</formula>
    </cfRule>
  </conditionalFormatting>
  <conditionalFormatting sqref="D21:N22 D27:N29 D32:N32 D35:N37 D40:N42">
    <cfRule type="cellIs" dxfId="3" priority="5" operator="equal">
      <formula>0</formula>
    </cfRule>
  </conditionalFormatting>
  <conditionalFormatting sqref="D25:N25">
    <cfRule type="cellIs" dxfId="2" priority="1" operator="equal">
      <formula>0</formula>
    </cfRule>
  </conditionalFormatting>
  <conditionalFormatting sqref="D59:N61 D64:N65 D68:N68 D72:N75 D78:N78 D81:N84 D87:N88">
    <cfRule type="cellIs" dxfId="1" priority="4" operator="equal">
      <formula>0</formula>
    </cfRule>
  </conditionalFormatting>
  <conditionalFormatting sqref="D105:N108 D112:N113 D118:N119 D121:N121 D123:N125 D127:N131 D135:N137 D140:N140">
    <cfRule type="cellIs" dxfId="0" priority="3" operator="equal">
      <formula>0</formula>
    </cfRule>
  </conditionalFormatting>
  <hyperlinks>
    <hyperlink ref="R8" r:id="rId1" display="ECB rates" xr:uid="{84D8AA61-AB33-4E18-AE73-5D75D3F405EA}"/>
  </hyperlinks>
  <pageMargins left="0.7" right="0.7" top="0.75" bottom="0.75" header="0.3" footer="0.3"/>
  <pageSetup paperSize="9" orientation="portrait" verticalDpi="0" r:id="rId2"/>
  <ignoredErrors>
    <ignoredError sqref="H106:H107 H109:H112" formula="1"/>
    <ignoredError sqref="H108 H131 D105:G105 I105:N105" unlockedFormula="1"/>
    <ignoredError sqref="H113 H105" formula="1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Select month" error="Please select the latest closed (reported) month for Year-to-date actuals." promptTitle="Select Year-to-date month" xr:uid="{5459EB77-D8A6-4A45-9EA0-8696984208B9}">
          <x14:formula1>
            <xm:f>'Data validation'!$D$3:$D$14</xm:f>
          </x14:formula1>
          <xm:sqref>D13:G13</xm:sqref>
        </x14:dataValidation>
        <x14:dataValidation type="list" errorStyle="information" allowBlank="1" showInputMessage="1" showErrorMessage="1" errorTitle="Select currency" error="Please select currency" promptTitle="Select currency" xr:uid="{7B431691-1B54-4B22-A03D-0C37545379E3}">
          <x14:formula1>
            <xm:f>'Data validation'!$B$3:$B$9</xm:f>
          </x14:formula1>
          <xm:sqref>D12:G12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A6810-4F17-4E62-B748-9A089D8F601A}">
  <sheetPr>
    <tabColor theme="0" tint="-0.249977111117893"/>
  </sheetPr>
  <dimension ref="B2:D14"/>
  <sheetViews>
    <sheetView workbookViewId="0">
      <selection activeCell="E25" sqref="E25"/>
    </sheetView>
  </sheetViews>
  <sheetFormatPr defaultRowHeight="15" x14ac:dyDescent="0.25"/>
  <cols>
    <col min="2" max="2" width="12.28515625" customWidth="1"/>
    <col min="4" max="4" width="23.140625" customWidth="1"/>
  </cols>
  <sheetData>
    <row r="2" spans="2:4" x14ac:dyDescent="0.25">
      <c r="B2" s="1" t="s">
        <v>62</v>
      </c>
      <c r="D2" s="1" t="s">
        <v>79</v>
      </c>
    </row>
    <row r="3" spans="2:4" x14ac:dyDescent="0.25">
      <c r="B3" t="s">
        <v>65</v>
      </c>
      <c r="D3" t="s">
        <v>67</v>
      </c>
    </row>
    <row r="4" spans="2:4" x14ac:dyDescent="0.25">
      <c r="B4" t="s">
        <v>63</v>
      </c>
      <c r="D4" t="s">
        <v>68</v>
      </c>
    </row>
    <row r="5" spans="2:4" x14ac:dyDescent="0.25">
      <c r="B5" t="s">
        <v>61</v>
      </c>
      <c r="D5" t="s">
        <v>69</v>
      </c>
    </row>
    <row r="6" spans="2:4" x14ac:dyDescent="0.25">
      <c r="B6" t="s">
        <v>60</v>
      </c>
      <c r="D6" t="s">
        <v>70</v>
      </c>
    </row>
    <row r="7" spans="2:4" x14ac:dyDescent="0.25">
      <c r="B7" t="s">
        <v>64</v>
      </c>
      <c r="D7" t="s">
        <v>71</v>
      </c>
    </row>
    <row r="8" spans="2:4" x14ac:dyDescent="0.25">
      <c r="B8" t="s">
        <v>66</v>
      </c>
      <c r="D8" t="s">
        <v>72</v>
      </c>
    </row>
    <row r="9" spans="2:4" x14ac:dyDescent="0.25">
      <c r="B9" t="s">
        <v>10</v>
      </c>
      <c r="D9" t="s">
        <v>73</v>
      </c>
    </row>
    <row r="10" spans="2:4" x14ac:dyDescent="0.25">
      <c r="D10" t="s">
        <v>74</v>
      </c>
    </row>
    <row r="11" spans="2:4" x14ac:dyDescent="0.25">
      <c r="D11" t="s">
        <v>75</v>
      </c>
    </row>
    <row r="12" spans="2:4" x14ac:dyDescent="0.25">
      <c r="D12" t="s">
        <v>76</v>
      </c>
    </row>
    <row r="13" spans="2:4" x14ac:dyDescent="0.25">
      <c r="D13" t="s">
        <v>77</v>
      </c>
    </row>
    <row r="14" spans="2:4" x14ac:dyDescent="0.25">
      <c r="D14" t="s">
        <v>78</v>
      </c>
    </row>
  </sheetData>
  <sortState xmlns:xlrd2="http://schemas.microsoft.com/office/spreadsheetml/2017/richdata2" ref="B3:B9">
    <sortCondition ref="B3:B9"/>
  </sortState>
  <phoneticPr fontId="1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801fe194-1e51-4664-a1da-1c48f5c73ac1" local="false">
  <p:Name>NIB Barcode</p:Name>
  <p:Description>Enables Barcode policy</p:Description>
  <p:Statement>Barcode Policy is enabled for NIB_Documents</p:Statement>
  <p:PolicyItems>
    <p:PolicyItem featureId="Microsoft.Office.RecordsManagement.PolicyFeatures.Barcode" staticId="0x0101007A76870393ED4132A62D887970CA7CBD|-708099503" UniqueId="4bed101d-7dba-444c-aeab-d93f2dec077a">
      <p:Name>Barcodes</p:Name>
      <p:Description>Generates unique identifiers that can be inserted in Microsoft Office documents. Barcodes can also be used to search for documents.</p:Description>
      <p:CustomData>
        <barcode/>
      </p:CustomData>
    </p:PolicyItem>
  </p:PolicyItems>
</p:Policy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Version=14.0.0.0,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10001</Type>
    <SequenceNumber>1000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10002</Type>
    <SequenceNumber>1001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10004</Type>
    <SequenceNumber>1002</SequenceNumber>
    <Url/>
    <Assembly>Microsoft.Office.Policy, Version=15.0.0.0, Culture=neutral, PublicKeyToken=71e9bce111e9429c</Assembly>
    <Class>Microsoft.Office.RecordsManagement.Internal.BarcodeHandler</Class>
    <Data/>
    <Filter/>
  </Receiver>
  <Receiver>
    <Name>Policy Barcode Generator</Name>
    <Synchronization>Synchronous</Synchronization>
    <Type>10006</Type>
    <SequenceNumber>1003</SequenceNumber>
    <Url/>
    <Assembly>Microsoft.Office.Policy, Version=15.0.0.0, Culture=neutral, PublicKeyToken=71e9bce111e9429c</Assembly>
    <Class>Microsoft.Office.RecordsManagement.Internal.BarcodeHandler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EFCO_Doc" ma:contentTypeID="0x0101007A76870393ED4132A62D887970CA7CBD00BEF47AFEF67F4BA9B34A810C6758F704001E6138165A713347A7F06060912CEDF3" ma:contentTypeVersion="7" ma:contentTypeDescription="" ma:contentTypeScope="" ma:versionID="85d05b05184e6608c9218d2944c9a04c">
  <xsd:schema xmlns:xsd="http://www.w3.org/2001/XMLSchema" xmlns:xs="http://www.w3.org/2001/XMLSchema" xmlns:p="http://schemas.microsoft.com/office/2006/metadata/properties" xmlns:ns2="6243d4cd-0f64-4b81-bb48-011f280afaaf" xmlns:ns4="1bc09320-a9c5-428e-b05f-80634708a4fe" xmlns:ns5="02fd4dba-8ae0-4b0f-a9a0-8deaa16203e2" xmlns:ns6="d0420bc6-d0f7-438a-ba92-59d1b51acdeb" xmlns:ns7="ef0c117d-1bdb-4fc8-b880-c109bce9b0e6" xmlns:ns8="cde0b22c-81c8-4e14-815b-6a35ee80a6cd" targetNamespace="http://schemas.microsoft.com/office/2006/metadata/properties" ma:root="true" ma:fieldsID="93cfa28415832d5262155ef3776504a2" ns2:_="" ns4:_="" ns5:_="" ns6:_="" ns7:_="" ns8:_="">
    <xsd:import namespace="6243d4cd-0f64-4b81-bb48-011f280afaaf"/>
    <xsd:import namespace="1bc09320-a9c5-428e-b05f-80634708a4fe"/>
    <xsd:import namespace="02fd4dba-8ae0-4b0f-a9a0-8deaa16203e2"/>
    <xsd:import namespace="d0420bc6-d0f7-438a-ba92-59d1b51acdeb"/>
    <xsd:import namespace="ef0c117d-1bdb-4fc8-b880-c109bce9b0e6"/>
    <xsd:import namespace="cde0b22c-81c8-4e14-815b-6a35ee80a6cd"/>
    <xsd:element name="properties">
      <xsd:complexType>
        <xsd:sequence>
          <xsd:element name="documentManagement">
            <xsd:complexType>
              <xsd:all>
                <xsd:element ref="ns2:RC_Nib_documentProjectName" minOccurs="0"/>
                <xsd:element ref="ns2:RelatedIssue" minOccurs="0"/>
                <xsd:element ref="ns2:DocumentType" minOccurs="0"/>
                <xsd:element ref="ns2:Status" minOccurs="0"/>
                <xsd:element ref="ns2:CounterpartySortName" minOccurs="0"/>
                <xsd:element ref="ns4:Date_x0020_of_x0020_signing" minOccurs="0"/>
                <xsd:element ref="ns4:Entry_x0020_into_x0020_force_x0020_date" minOccurs="0"/>
                <xsd:element ref="ns4:Expiration_date" minOccurs="0"/>
                <xsd:element ref="ns2:CreditType" minOccurs="0"/>
                <xsd:element ref="ns2:CreditNumber" minOccurs="0"/>
                <xsd:element ref="ns2:CreditID" minOccurs="0"/>
                <xsd:element ref="ns2:CreditIDAlt" minOccurs="0"/>
                <xsd:element ref="ns2:RC_Nib_documentLoanIDField" minOccurs="0"/>
                <xsd:element ref="ns2:FACTID" minOccurs="0"/>
                <xsd:element ref="ns2:SLSID" minOccurs="0"/>
                <xsd:element ref="ns2:AcumenID" minOccurs="0"/>
                <xsd:element ref="ns5:Date_x0020_of_x0020_meeting" minOccurs="0"/>
                <xsd:element ref="ns5:Confidentiality_x0020_level" minOccurs="0"/>
                <xsd:element ref="ns6:NIBComments" minOccurs="0"/>
                <xsd:element ref="ns7:RC_Nib_documentDateOfArchival" minOccurs="0"/>
                <xsd:element ref="ns2:NIBCPDMLanguage" minOccurs="0"/>
                <xsd:element ref="ns8:_dlc_DocIdPersistId" minOccurs="0"/>
                <xsd:element ref="ns2:AdminCounterpartyHTField0" minOccurs="0"/>
                <xsd:element ref="ns8:_dlc_DocId" minOccurs="0"/>
                <xsd:element ref="ns8:TaxCatchAll" minOccurs="0"/>
                <xsd:element ref="ns8:TaxCatchAllLabel" minOccurs="0"/>
                <xsd:element ref="ns2:NEFCOCounterpartyHTField0" minOccurs="0"/>
                <xsd:element ref="ns8:_dlc_BarcodeValue" minOccurs="0"/>
                <xsd:element ref="ns8:_dlc_BarcodeImage" minOccurs="0"/>
                <xsd:element ref="ns8:_dlc_BarcodePreview" minOccurs="0"/>
                <xsd:element ref="ns8:_dlc_DocIdUrl" minOccurs="0"/>
                <xsd:element ref="ns2:NIBCPDMCountryHTField0" minOccurs="0"/>
                <xsd:element ref="ns8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3d4cd-0f64-4b81-bb48-011f280afaaf" elementFormDefault="qualified">
    <xsd:import namespace="http://schemas.microsoft.com/office/2006/documentManagement/types"/>
    <xsd:import namespace="http://schemas.microsoft.com/office/infopath/2007/PartnerControls"/>
    <xsd:element name="RC_Nib_documentProjectName" ma:index="1" nillable="true" ma:displayName="Project name" ma:description="For NDF&amp;NEFCO records only!" ma:internalName="RC_Nib_documentProjectName">
      <xsd:simpleType>
        <xsd:restriction base="dms:Text">
          <xsd:maxLength value="255"/>
        </xsd:restriction>
      </xsd:simpleType>
    </xsd:element>
    <xsd:element name="RelatedIssue" ma:index="2" nillable="true" ma:displayName="Related issue" ma:description="Equals to library name by default." ma:internalName="RelatedIssue">
      <xsd:simpleType>
        <xsd:restriction base="dms:Text"/>
      </xsd:simpleType>
    </xsd:element>
    <xsd:element name="DocumentType" ma:index="4" nillable="true" ma:displayName="Document Type" ma:default="Document" ma:format="Dropdown" ma:internalName="DocumentType">
      <xsd:simpleType>
        <xsd:restriction base="dms:Choice">
          <xsd:enumeration value="Document"/>
          <xsd:enumeration value="Agenda"/>
          <xsd:enumeration value="Agreement"/>
          <xsd:enumeration value="Analysis"/>
          <xsd:enumeration value="Instruction"/>
          <xsd:enumeration value="Loan Agreement"/>
          <xsd:enumeration value="Memo"/>
          <xsd:enumeration value="Minutes"/>
          <xsd:enumeration value="Package"/>
          <xsd:enumeration value="Plan"/>
          <xsd:enumeration value="Presentation"/>
          <xsd:enumeration value="Report"/>
          <xsd:enumeration value="Trust Fund"/>
          <xsd:enumeration value="Other"/>
        </xsd:restriction>
      </xsd:simpleType>
    </xsd:element>
    <xsd:element name="Status" ma:index="6" nillable="true" ma:displayName="Status" ma:format="Dropdown" ma:internalName="Status">
      <xsd:simpleType>
        <xsd:restriction base="dms:Choice">
          <xsd:enumeration value="Draft"/>
          <xsd:enumeration value="Final"/>
          <xsd:enumeration value="N/A"/>
        </xsd:restriction>
      </xsd:simpleType>
    </xsd:element>
    <xsd:element name="CounterpartySortName" ma:index="8" nillable="true" ma:displayName="Counterparty Sort Name" ma:description="Sort name for Counterparty, from FACT" ma:internalName="CounterpartySortName">
      <xsd:simpleType>
        <xsd:restriction base="dms:Text"/>
      </xsd:simpleType>
    </xsd:element>
    <xsd:element name="CreditType" ma:index="14" nillable="true" ma:displayName="Credit Type" ma:description="Credit Type field" ma:internalName="CreditType">
      <xsd:simpleType>
        <xsd:restriction base="dms:Text"/>
      </xsd:simpleType>
    </xsd:element>
    <xsd:element name="CreditNumber" ma:index="15" nillable="true" ma:displayName="Credit Number" ma:description="Credit Number field" ma:internalName="CreditNumber">
      <xsd:simpleType>
        <xsd:restriction base="dms:Text"/>
      </xsd:simpleType>
    </xsd:element>
    <xsd:element name="CreditID" ma:index="16" nillable="true" ma:displayName="Credit ID" ma:description="Type a space between credit number and credit type, e.g. L 1234" ma:internalName="CreditID">
      <xsd:simpleType>
        <xsd:restriction base="dms:Text"/>
      </xsd:simpleType>
    </xsd:element>
    <xsd:element name="CreditIDAlt" ma:index="17" nillable="true" ma:displayName="Credit ID Alt" ma:description="Alternate Credit ID field" ma:internalName="CreditIDAlt">
      <xsd:simpleType>
        <xsd:restriction base="dms:Text"/>
      </xsd:simpleType>
    </xsd:element>
    <xsd:element name="RC_Nib_documentLoanIDField" ma:index="18" nillable="true" ma:displayName="Loan ID" ma:description="For Lending, project ID; For Treasury, debt issue number." ma:internalName="RC_Nib_documentLoanIDField">
      <xsd:simpleType>
        <xsd:restriction base="dms:Text">
          <xsd:maxLength value="255"/>
        </xsd:restriction>
      </xsd:simpleType>
    </xsd:element>
    <xsd:element name="FACTID" ma:index="19" nillable="true" ma:displayName="FACT ID" ma:description="" ma:internalName="FACTID">
      <xsd:simpleType>
        <xsd:restriction base="dms:Text"/>
      </xsd:simpleType>
    </xsd:element>
    <xsd:element name="SLSID" ma:index="20" nillable="true" ma:displayName="SLS ID" ma:description="" ma:internalName="SLSID">
      <xsd:simpleType>
        <xsd:restriction base="dms:Text"/>
      </xsd:simpleType>
    </xsd:element>
    <xsd:element name="AcumenID" ma:index="21" nillable="true" ma:displayName="Acumen ID" ma:description="" ma:internalName="AcumenID">
      <xsd:simpleType>
        <xsd:restriction base="dms:Text"/>
      </xsd:simpleType>
    </xsd:element>
    <xsd:element name="NIBCPDMLanguage" ma:index="26" nillable="true" ma:displayName="Language" ma:format="Dropdown" ma:internalName="NIBCPDMLanguage">
      <xsd:simpleType>
        <xsd:restriction base="dms:Choice">
          <xsd:enumeration value="English"/>
          <xsd:enumeration value="Swedish"/>
          <xsd:enumeration value="Finnish"/>
          <xsd:enumeration value="Danish"/>
          <xsd:enumeration value="Norwegian"/>
        </xsd:restriction>
      </xsd:simpleType>
    </xsd:element>
    <xsd:element name="AdminCounterpartyHTField0" ma:index="30" nillable="true" ma:taxonomy="true" ma:internalName="AdminCounterpartyHTField0" ma:taxonomyFieldName="AdminCounterparty" ma:displayName="Admin Counterparty" ma:default="" ma:fieldId="{6f2b524d-2b04-4eb4-b32b-ace409cdc711}" ma:sspId="15f725cc-0fba-4ead-bf77-ce67711d40d2" ma:termSetId="07f61101-9e1c-4696-8978-0125191041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EFCOCounterpartyHTField0" ma:index="38" nillable="true" ma:taxonomy="true" ma:internalName="NEFCOCounterpartyHTField0" ma:taxonomyFieldName="NEFCOCounterparty" ma:displayName="NEFCO Counterparty" ma:fieldId="{aee120d2-326c-44cf-aa28-b9d40777fc85}" ma:sspId="15f725cc-0fba-4ead-bf77-ce67711d40d2" ma:termSetId="6884da2f-4049-4789-b3a3-a142de113d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BCPDMCountryHTField0" ma:index="43" nillable="true" ma:taxonomy="true" ma:internalName="NIBCPDMCountryHTField0" ma:taxonomyFieldName="NIBCPDMCountry" ma:displayName="Country" ma:fieldId="{fbd93a42-6b2b-4f4a-b3ca-f5e3db1ec5b3}" ma:sspId="15f725cc-0fba-4ead-bf77-ce67711d40d2" ma:termSetId="f4ac92d5-5e1b-4b3d-baf1-50319305e1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09320-a9c5-428e-b05f-80634708a4fe" elementFormDefault="qualified">
    <xsd:import namespace="http://schemas.microsoft.com/office/2006/documentManagement/types"/>
    <xsd:import namespace="http://schemas.microsoft.com/office/infopath/2007/PartnerControls"/>
    <xsd:element name="Date_x0020_of_x0020_signing" ma:index="11" nillable="true" ma:displayName="Date of signing" ma:format="DateOnly" ma:internalName="Date_x0020_of_x0020_signing">
      <xsd:simpleType>
        <xsd:restriction base="dms:DateTime"/>
      </xsd:simpleType>
    </xsd:element>
    <xsd:element name="Entry_x0020_into_x0020_force_x0020_date" ma:index="12" nillable="true" ma:displayName="Entry into force date" ma:format="DateOnly" ma:internalName="Entry_x0020_into_x0020_force_x0020_date" ma:readOnly="false">
      <xsd:simpleType>
        <xsd:restriction base="dms:DateTime"/>
      </xsd:simpleType>
    </xsd:element>
    <xsd:element name="Expiration_date" ma:index="13" nillable="true" ma:displayName="Expiry date" ma:format="DateOnly" ma:internalName="Expiration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d4dba-8ae0-4b0f-a9a0-8deaa16203e2" elementFormDefault="qualified">
    <xsd:import namespace="http://schemas.microsoft.com/office/2006/documentManagement/types"/>
    <xsd:import namespace="http://schemas.microsoft.com/office/infopath/2007/PartnerControls"/>
    <xsd:element name="Date_x0020_of_x0020_meeting" ma:index="22" nillable="true" ma:displayName="Date of meeting" ma:format="DateOnly" ma:internalName="Date_x0020_of_x0020_meeting">
      <xsd:simpleType>
        <xsd:restriction base="dms:DateTime"/>
      </xsd:simpleType>
    </xsd:element>
    <xsd:element name="Confidentiality_x0020_level" ma:index="23" nillable="true" ma:displayName="Confidentiality level" ma:default="Confidential" ma:format="Dropdown" ma:internalName="Confidentiality_x0020_level" ma:readOnly="false">
      <xsd:simpleType>
        <xsd:restriction base="dms:Choice">
          <xsd:enumeration value="Confident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20bc6-d0f7-438a-ba92-59d1b51acdeb" elementFormDefault="qualified">
    <xsd:import namespace="http://schemas.microsoft.com/office/2006/documentManagement/types"/>
    <xsd:import namespace="http://schemas.microsoft.com/office/infopath/2007/PartnerControls"/>
    <xsd:element name="NIBComments" ma:index="24" nillable="true" ma:displayName="Comments" ma:internalName="NIBDM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c117d-1bdb-4fc8-b880-c109bce9b0e6" elementFormDefault="qualified">
    <xsd:import namespace="http://schemas.microsoft.com/office/2006/documentManagement/types"/>
    <xsd:import namespace="http://schemas.microsoft.com/office/infopath/2007/PartnerControls"/>
    <xsd:element name="RC_Nib_documentDateOfArchival" ma:index="25" nillable="true" ma:displayName="Date of archival" ma:format="DateOnly" ma:internalName="RC_Nib_documentDateOfArchival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0b22c-81c8-4e14-815b-6a35ee80a6cd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3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TaxCatchAll" ma:index="36" nillable="true" ma:displayName="Taxonomy Catch All Column" ma:description="" ma:hidden="true" ma:list="{d57ec137-090e-41af-ab7c-efd1aa9dbb44}" ma:internalName="TaxCatchAll" ma:showField="CatchAllData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description="" ma:hidden="true" ma:list="{d57ec137-090e-41af-ab7c-efd1aa9dbb44}" ma:internalName="TaxCatchAllLabel" ma:readOnly="true" ma:showField="CatchAllDataLabel" ma:web="cde0b22c-81c8-4e14-815b-6a35ee80a6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BarcodeValue" ma:index="39" nillable="true" ma:displayName="Barcode Value" ma:description="The value of the barcode assigned to this item." ma:internalName="_dlc_BarcodeValue" ma:readOnly="true">
      <xsd:simpleType>
        <xsd:restriction base="dms:Text"/>
      </xsd:simpleType>
    </xsd:element>
    <xsd:element name="_dlc_BarcodeImage" ma:index="40" nillable="true" ma:displayName="Barcode Image" ma:description="" ma:hidden="true" ma:internalName="_dlc_BarcodeImage" ma:readOnly="false">
      <xsd:simpleType>
        <xsd:restriction base="dms:Note"/>
      </xsd:simpleType>
    </xsd:element>
    <xsd:element name="_dlc_BarcodePreview" ma:index="41" nillable="true" ma:displayName="Barcode" ma:description="The barcode assigned to this item." ma:format="Image" ma:hidden="true" ma:internalName="_dlc_BarcodePreview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Url" ma:index="4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Exempt" ma:index="44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 ma:index="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de0b22c-81c8-4e14-815b-6a35ee80a6cd">CFQB-1805227628-185</_dlc_DocId>
    <_dlc_DocIdUrl xmlns="cde0b22c-81c8-4e14-815b-6a35ee80a6cd">
      <Url>http://dm.nibnet.nib.int/sites/NEFCO/DepartmUnits/bf/sme/_layouts/15/DocIdRedir.aspx?ID=CFQB-1805227628-185</Url>
      <Description>CFQB-1805227628-185</Description>
    </_dlc_DocIdUrl>
    <Date_x0020_of_x0020_signing xmlns="1bc09320-a9c5-428e-b05f-80634708a4fe" xsi:nil="true"/>
    <NEFCOCounterpartyHTField0 xmlns="6243d4cd-0f64-4b81-bb48-011f280afaaf">
      <Terms xmlns="http://schemas.microsoft.com/office/infopath/2007/PartnerControls"/>
    </NEFCOCounterpartyHTField0>
    <NIBCPDMCountryHTField0 xmlns="6243d4cd-0f64-4b81-bb48-011f280afaaf">
      <Terms xmlns="http://schemas.microsoft.com/office/infopath/2007/PartnerControls"/>
    </NIBCPDMCountryHTField0>
    <Entry_x0020_into_x0020_force_x0020_date xmlns="1bc09320-a9c5-428e-b05f-80634708a4fe" xsi:nil="true"/>
    <FACTID xmlns="6243d4cd-0f64-4b81-bb48-011f280afaaf" xsi:nil="true"/>
    <RC_Nib_documentDateOfArchival xmlns="ef0c117d-1bdb-4fc8-b880-c109bce9b0e6" xsi:nil="true"/>
    <Status xmlns="6243d4cd-0f64-4b81-bb48-011f280afaaf" xsi:nil="true"/>
    <NIBComments xmlns="d0420bc6-d0f7-438a-ba92-59d1b51acdeb" xsi:nil="true"/>
    <TaxCatchAll xmlns="cde0b22c-81c8-4e14-815b-6a35ee80a6cd"/>
    <_dlc_BarcodeImage xmlns="cde0b22c-81c8-4e14-815b-6a35ee80a6cd">iVBORw0KGgoAAAANSUhEUgAAAYIAAABtCAYAAACsn2ZqAAAAAXNSR0IArs4c6QAAAARnQU1BAACxjwv8YQUAAAAJcEhZcwAADsMAAA7DAcdvqGQAABwPSURBVHhe7ZvRcRzHEgRpHg2iOfJFrsgTPpJASolG104vd6SIFzcZUR/FLMyNfnaPkPTl++FwOBxemvMiOBwOhxfnvAgOh8PhxTkvgsPhcHhxzovgcDgcXpzzIjgcDocXZ/uL4MuXL7/SUR3dgYmD1J2O6rxPDlbd4ByYOPAmuY60dSB1B2o3qy3dgYnrSFsHpt3pqM775MCb5DpWW7oDE9fhfd097QbnQOoOTFyH93V3t5u0dWDidrP9xKuLVkd3YOIgdaejOu+Tg1U3OAcmDrxJriNtHUjdgdrNakt3YOI60taBaXc6qvM+OfAmuY7Vlu7AxHV4X3dPu8E5kLoDE9fhfd3d7SZtHZi43Ww/8eqi1dEdmDhI3emozvvkYNUNzoGJA2+S60hbB1J3oHaz2tIdmLiOtHVg2p2O6rxPDrxJrmO1pTswcR3e193TbnAOpO7AxHV4X3d3u0lbByZuN9tPvLpodXQHJg5Sdzqq8z45WHWDc2DiwJvkOtLWgdQdqN2stnQHJq4jbR2YdqejOu+TA2+S61ht6Q5MXIf3dfe0G5wDqTswcR3e193dbtLWgYnbzfYTry5aHd2BiYPUnY7qvE8OVt3gHJg48Ca5jrR1IHUHajerLd2BietIWwem3emozvvkwJvkOlZbugMT1+F93T3tBudA6g5MXIf3dXe3m7R1YOJ2s/3Eq4tWR3dg4iB1p6M675ODVTc4ByYOvEmuI20dSN2B2s1qS3dg4jrS1oFpdzqq8z458Ca5jtWW7sDEdXhfd0+7wTmQugMT1+F93d3tJm0dmLjdbD/x6qLV0R2YOEjd6ajO++Rg1Q3OgYkDb5LrSFsHUnegdrPa0h2YuI60dWDanY7qvE8OvEmuY7WlOzBxHd7X3dNucA6k7sDEdXhfd3e7SVsHJm4320+8umh1dAcmDlJ3OqrzPjlYdYNzYOLAm+Q60taB1B2o3ay2dAcmriNtHZh2p6M675MDb5LrWG3pDkxch/d197QbnAOpOzBxHd7X3d1u0taBidvN9hOvLlod3YGJg9Sdjuq8Tw5W3eAcmDjwJrmOtHUgdQdqN6st3YGJ60hbB6bd6ajO++TAm+Q6Vlu6AxPX4X3dPe0G50DqDkxch/d1d7ebtHVg4naz/cSri1ZHd2DiIHWnozrvk4NVNzgHJg68Sa4jbR1I3YHazWpLd2DiOtLWgWl3OqrzPjnwJrmO1ZbuwMR1eF93T7vBOZC6AxPX4X3d3e0mbR2YuN1sP/HqotXRHZg4SN3pqM775GDVDc6BiQNvkutIWwdSd6B2s9rSHZi4jrR1YNqdjuq8Tw68Sa5jtaU7MHEd3tfd025wDqTuwMR1eF93d7tJWwcmbjfbT7y6aHV0ByYOUnc6qvM+OVh1g3Ng4sCb5DrS1oHUHajdrLZ0ByauI20dmHanozrvkwNvkutYbekOTFyH93X3tBucA6k7MHEd3tfd3W7S1oGJ2832E68uWh3dgYmD1J2O6rxPDlbd4ByYOPAmuY60dSB1B2o3qy3dgYnrSFsHpt3pqM775MCb5DpWW7oDE9fhfd097QbnQOoOTFyH93V3t5u0dWDidrP9xKuLVkd3YOIgdaejOu+Tg1U3OAcmDrxJriNtHUjdgdrNakt3YOI60taBaXc6qvM+OfAmuY7Vlu7AxHV4X3dPu8E5kLoDE9fhfd3d7SZtHZi43Ww/8eqi1dEdmDhI3emozvvkYNUNzoGJA2+S60hbB1J3oHaz2tIdmLiOtHVg2p2O6rxPDrxJrmO1pTswcR3e193TbnAOpO7AxHV4X3d3u0lbByZuN9tPvLpodXQHJg5Sdzqq8z45WHWDc2DiwJvkOtLWgdQdqN2stnQHJq4jbR2YdqejOu+TA2+S61ht6Q5MXIf3dfe0G5wDqTswcR3e193dbtLWgYnbzfYTry5aHd2BiYPUnY7qvE8OVt3gHJg48Ca5jrR1IHUHajerLd2BietIWwem3emozvvkwJvkOlZbugMT1+F93T3tBudA6g5MXIf3dXe3m7R1YOJ2s/3Eq4tWR3dg4iB1p6M675ODVTc4ByYOvEmuI20dSN2B2s1qS3dg4jrS1oFpdzqq8z458Ca5jtWW7sDEdXhfd0+7wTmQugMT1+F93d3tJm0dmLjdbD/x6qLV0R2YOEjd6ajO++Rg1Q3OgYkDb5LrSFsHUnegdrPa0h2YuI60dWDanY7qvE8OvEmuY7WlOzBxHd7X3dNucA6k7sDEdXhfd3e7SVsHJm4320+8umh1dAcmDlJ3OqrzPjlYdYNzYOLAm+Q60taB1B2o3ay2dAcmriNtHZh2p6M675MDb5LrWG3pDkxch/d197QbnAOpOzBxHd7X3d1u0taBidvN9hOvLlod3YGJg9Sdjuq8Tw5W3eAcmDjwJrmOtHUgdQdqN6st3YGJ60hbB6bd6ajO++TAm+Q6Vlu6AxPX4X3dPe0G50DqDkxch/d1d7ebtHVg4naz/cSri1ZHd2DiIHWnozrvk4NVNzgHJg68Sa4jbR1I3YHazWpLd2DiOtLWgWl3OqrzPjnwJrmO1ZbuwMR1eF93T7vBOZC6AxPX4X3d3e0mbR2YuN1sP/HqotXRHZg4SN3pqM775GDVDc6BiQNvkutIWwdSd6B2s9rSHZi4jrR1YNqdjuq8Tw68Sa5jtaU7MHEd3tfd025wDqTuwMR1eF93d7tJWwcmbjfbT7y6aHV0ByYOUnc6qvM+OVh1g3Ng4sCb5DrS1oHUHajdrLZ0ByauI20dmHanozrvkwNvkutYbekOTFyH93X3tBucA6k7MHEd3tfd3W7S1oGJ2832E68uWh3dgYmD1J2O6rxPDlbd4ByYOPAmuY60dSB1B2o3qy3dgYnrSFsHpt3pqM775MCb5DpWW7oDE9fhfd097QbnQOoOTFyH93V3t5u0dWDidrP9xKuLVkd3YOIgdaejOu+Tg1U3OAcmDrxJriNtHUjdgdrNakt3YOI60taBaXc6qvM+OfAmuY7Vlu7AxHV4X3dPu8E5kLoDE9fhfd3d7SZtHZi43Ww/8eqi1dEdmDhI3emozvvkYNUNzoGJA2+S60hbB1J3oHaz2tIdmLiOtHVg2p2O6rxPDrxJrmO1pTswcR3e193TbnAOpO7AxHV4X3d3u0lbByZuN9tPvLpodXQHJg5Sdzqq8z45WHWDc2DiwJvkOtLWgdQdqN2stnQHJq4jbR2YdqejOu+TA2+S61ht6Q5MXIf3dfe0G5wDqTswcR3e193dbtLWgYnbzfYTry5aHd2BiYPUnY7qvE8OVt3gHJg48Ca5jrR1IHUHajerLd2BietIWwem3emozvvkwJvkOlZbugMT1+F93T3tBudA6g5MXIf3dXe3m7R1YOJ2s/3Eq4tWR3dg4iB1p6M675ODVTc4ByYOvEmuI20dSN2B2s1qS3dg4jrS1oFpdzqq8z458Ca5jtWW7sDEdXhfd0+7wTmQugMT1+F93d3tJm0dmLjdbD/x6qLV0R2YOEjd6ajO++Rg1Q3OgYkDb5LrSFsHUnegdrPa0h2YuI60dWDanY7qvE8OvEmuY7WlOzBxHd7X3dNucA6k7sDEdXhfd3e7SVsHJm4320+8umh1dAcmDlJ3OqrzPjlYdYNzYOLAm+Q60taB1B2o3ay2dAcmriNtHZh2p6M675MDb5LrWG3pDkxch/d197QbnAOpOzBxHd7X3d1u0taBidvN9hOvLlod3YGJg9Sdjuq8Tw5W3eAcmDjwJrmOtHUgdQdqN6st3YGJ60hbB6bd6ajO++TAm+Q6Vlu6AxPX4X3dPe0G50DqDkxch/d1d7ebtHVg4naz/cSri1ZHd2DiIHWnozrvk4NVNzgHJg68Sa4jbR1I3YHazWpLd2DiOtLWgWl3OqrzPjnwJrmO1ZbuwMR1eF93T7vBOZC6AxPX4X3d3e0mbR2YuN1sP/HqotXRHZg4SN3pqM775GDVDc6BiQNvkutIWwdSd6B2s9rSHZi4jrR1YNqdjuq8Tw68Sa5jtaU7MHEd3tfd025wDqTuwMR1eF93d7tJWwcmbjfbT7y6aHV0ByYOUnc6qvM+OVh1g3Ng4sCb5DrS1oHUHajdrLZ0ByauI20dmHanozrvkwNvkutYbekOTFyH93X3tBucA6k7MHEd3tfd3W7S1oGJ2832E68uWh3dgYmD1J2O6rxPDlbd4ByYOPAmuY60dSB1B2o3qy3dgYnrSFsHpt3pqM775MCb5DpWW7oDE9fhfd097QbnQOoOTFyH93V3t5u0dWDidrP9xKuLVkd3YOIgdaejOu+Tg1U3OAcmDrxJriNtHUjdgdrNakt3YOI60taBaXc6qvM+OfAmuY7Vlu7AxHV4X3dPu8E5kLoDE9fhfd3d7SZtHZi43Ww/8eqi1dEdmDhI3emozvvkYNUNzoGJA2+S60hbB1J3oHaz2tIdmLiOtHVg2p2O6rxPDrxJrmO1pTswcR3e193TbnAOpO7AxHV4X3d3u0lbByZuN9tPvLpodXQHJg5Sdzqq8z45WHWDc2DiwJvkOtLWgdQdqN2stnQHJq4jbR2YdqejOu+TA2+S61ht6Q5MXIf3dfe0G5wDqTswcR3e193dbtLWgYnbzfYTry5aHd2BiYPUnY7qvE8OVt3gHJg48Ca5jrR1IHUHajerLd2BietIWwem3emozvvkwJvkOlZbugMT1+F93T3tBudA6g5MXIf3dXe3m7R1YOJ2s/3Eq4tWR3dg4iB1p6M675ODVTc4ByYOvEmuI20dSN2B2s1qS3dg4jrS1oFpdzqq8z458Ca5jtWW7sDEdXhfd0+7wTmQugMT1+F93d3tJm0dmLjdbD/x6qLV0R2YOEjd6ajO++Rg1Q3OgYkDb5LrSFsHUnegdrPa0h2YuI60dWDanY7qvE8OvEmuY7WlOzBxHd7X3dNucA6k7sDEdXhfd3e7SVsHJm4320+8umh1dAcmDlJ3OqrzPjlYdYNzYOLAm+Q60taB1B2o3ay2dAcmriNtHZh2p6M675MDb5LrWG3pDkxch/d197QbnAOpOzBxHd7X3d1u0taBidvN9hOvLlod3YGJg9Sdjuq8Tw5W3eAcmDjwJrmOtHUgdQdqN6st3YGJ60hbB6bd6ajO++TAm+Q6Vlu6AxPX4X3dPe0G50DqDkxch/d1d7ebtHVg4naz/cSri1ZHd2DiIHWnozrvk4NVNzgHJg68Sa4jbR1I3YHazWpLd2DiOtLWgWl3OqrzPjnwJrmO1ZbuwMR1eF93T7vBOZC6AxPX4X3d3e0mbR2YuN1sP/HqotXRHZg4SN3pqM775GDVDc6BiQNvkutIWwdSd6B2s9rSHZi4jrR1YNqdjuq8Tw68Sa5jtaU7MHEd3tfd025wDqTuwMR1eF93d7tJWwcmbjfbT7y6aHV0ByYOUnc6qvM+OVh1g3Ng4sCb5DrS1oHUHajdrLZ0ByauI20dmHanozrvkwNvkutYbekOTFyH93X3tBucA6k7MHEd3tfd3W7S1oGJ2832E68uWh3dgYmD1J2O6rxPDlbd4ByYOPAmuY60dSB1B2o3qy3dgYnrSFsHpt3pqM775MCb5DpWW7oDE9fhfd097QbnQOoOTFyH93V3t5u0dWDidrP9xKuLVkd3YOIgdaejOu+Tg1U3OAcmDrxJriNtHUjdgdrNakt3YOI60taBaXc6qvM+OfAmuY7Vlu7AxHV4X3dPu8E5kLoDE9fhfd3d7SZtHZi43Ww/8eqi1dEdmDhI3emozvvkYNUNzoGJA2+S60hbB1J3oHaz2tIdmLiOtHVg2p2O6rxPDrxJrmO1pTswcR3e193TbnAOpO7AxHV4X3d3u0lbByZuN9tPvLpodXQHJg5Sdzqq8z45WHWDc2DiwJvkOtLWgdQdqN2stnQHJq4jbR2YdqejOu+TA2+S61ht6Q5MXIf3dfe0G5wDqTswcR3e193dbtLWgYnbzfYTry5aHd2BiYPUnY7qvE8OVt3gHJg48Ca5jrR1IHUHajerLd2BietIWwem3emozvvkwJvkOlZbugMT1+F93T3tBudA6g5MXIf3dXe3m7R1YOJ2s/3Eq4tWR3dg4iB1p6M675ODVTc4ByYOvEmuI20dSN2B2s1qS3dg4jrS1oFpdzqq8z458Ca5jtWW7sDEdXhfd0+7wTmQugMT1+F93d3tJm0dmLjdbD/x6qLV0R2YOEjd6ajO++Rg1Q3OgYkDb5LrSFsHUnegdrPa0h2YuI60dWDanY7qvE8OvEmuY7WlOzBxHd7X3dNucA6k7sDEdXhfd3e7SVsHJm4320+8umh1dAcmDlJ3OqrzPjlYdYNzYOLAm+Q60taB1B2o3ay2dAcmriNtHZh2p6M675MDb5LrWG3pDkxch/d197QbnAOpOzBxHd7X3d1u0taBidvN9hOvLlod3YGJg9Sdjuq8Tw5W3eAcmDjwJrmOtHUgdQdqN6st3YGJ60hbB6bd6ajO++TAm+Q6Vlu6AxPX4X3dPe0G50DqDkxch/d1d7ebtHVg4naz/cSri1ZHd2DiIHWnozrvk4NVNzgHJg68Sa4jbR1I3YHazWpLd2DiOtLWgWl3OqrzPjnwJrmO1ZbuwMR1eF93T7vBOZC6AxPX4X3d3e0mbR2YuN1sP/HqotXRHZg4SN3pqM775GDVDc6BiQNvkutIWwdSd6B2s9rSHZi4jrR1YNqdjuq8Tw68Sa5jtaU7MHEd3tfd025wDqTuwMR1eF93d7tJWwcmbjfbT7y6aHV0ByYOUnc6qvM+OVh1g3Ng4sCb5DrS1oHUHajdrLZ0ByauI20dmHanozrvkwNvkutYbekOTFyH93X3tBucA6k7MHEd3tfd3W7S1oGJ2832E68uWh3dgYmD1J2O6rxPDlbd4ByYOPAmuY60dSB1B2o3qy3dgYnrSFsHpt3pqM775MCb5DpWW7oDE9fhfd097QbnQOoOTFyH93V3t5u0dWDidrP9xKuLVkd3YOIgdaejOu+Tg1U3OAcmDrxJriNtHUjdgdrNakt3YOI60taBaXc6qvM+OfAmuY7Vlu7AxHV4X3dPu8E5kLoDE9fhfd3d7SZtHZi43Ww/8eqi1dEdmDhI3emozvvkYNUNzoGJA2+S60hbB1J3oHaz2tIdmLiOtHVg2p2O6rxPDrxJrmO1pTswcR3e193TbnAOpO7AxHV4X3d3u0lbByZuN9tPvLpodXQHJg5Sdzqq8z45WHWDc2DiwJvkOtLWgdQdqN2stnQHJq4jbR2YdqejOu+TA2+S61ht6Q5MXIf3dfe0G5wDqTswcR3e193dbtLWgYnbzfYTry5aHd2BiYPUnY7qvE8OVt3gHJg48Ca5jrR1IHUHajerLd2BietIWwem3emozvvkwJvkOlZbugMT1+F93T3tBudA6g5MXIf3dXe3m7R1YOJ2s/3Eq4tWR3dg4iB1p6M675ODVTc4ByYOvEmuI20dSN2B2s1qS3dg4jrS1oFpdzqq8z458Ca5jtWW7sDEdXhfd0+7wTmQugMT1+F93d3tJm0dmLjdbD/x6qLV0R2YOEjd6ajO++Rg1Q3OgYkDb5LrSFsHUnegdrPa0h2YuI60dWDanY7qvE8OvEmuY7WlOzBxHd7X3dNucA6k7sDEdXhfd3e7SVsHJm4320+8umh1dAcmDlJ3OqrzPjlYdYNzYOLAm+Q60taB1B2o3ay2dAcmriNtHZh2p6M675MDb5LrWG3pDkxch/d197QbnAOpOzBxHd7X3d1u0taBidvN9hOvLlod3YGJg9Sdjuq8Tw5W3eAcmDjwJrmOtHUgdQdqN6st3YGJ60hbB6bd6ajO++TAm+Q6Vlu6AxPX4X3dPe0G50DqDkxch/d1d7ebtHVg4naz/cSri1ZHd2DiIHWnozrvk4NVNzgHJg68Sa4jbR1I3YHazWpLd2DiOtLWgWl3OqrzPjnwJrmO1ZbuwMR1eF93T7vBOZC6AxPX4X3d3e0mbR2YuN1sP/HqotXRHZg4SN3pqM775GDVDc6BiQNvkutIWwdSd6B2s9rSHZi4jrR1YNqdjuq8Tw68Sa5jtaU7MHEd3tfd025wDqTuwMR1eF93d7tJWwcmbjfbT7y6aHV0ByYOUnc6qvM+OVh1g3Ng4sCb5DrS1oHUHajdrLZ0ByauI20dmHanozrvkwNvkutYbekOTFyH93X3tBucA6k7MHEd3tfd3W7S1oGJ2832E68uWh3dgYmD1J2O6rxPDlbd4ByYOPAmuY60dSB1B2o3qy3dgYnrSFsHpt3pqM775MCb5DpWW7oDE9fhfd097QbnQOoOTFyH93V3t5u0dWDidrP9xKuLVkd3YOIgdaejOu+Tg1U3OAcmDrxJriNtHUjdgdrNakt3YOI60taBaXc6qvM+OfAmuY7Vlu7AxHV4X3dPu8E5kLoDE9fhfd3d7SZtHZi43Ww/8eqi1dEdmDhI3emozvvkYNUNzoGJA2+S60hbB1J3oHaz2tIdmLiOtHVg2p2O6rxPDrxJrmO1pTswcR3e193TbnAOpO7AxHV4X3d3u0lbByZuN/tPPBwOh8P/FedFcDgcDi/OeREcDofDi3NeBIfD4fDinBfB4XA4vDjnRXA4HA4vznkRHA6Hw4tzXgSHw+Hw4pwXweFf4a8/vup/iPn6/Y+/3oX4uPny/duf70L8+e0f/zNfu4N+8df3P772Z/xkcs7kzm/kz6r/TH/n6x8/fqrj7awvX75993H3zzkcfp/zIjhs5+2h+8+D7e2h9vHB+unP/vz2aVPP+fFD37/+eBi2L4NfP3/1Mrk+Z3Lnv7n4rLef+/hQv+KfF9THn7l7zuHwhPMiOOzl/SH78SH5/q337z986x8f6HXz5/dv5WH9k18PTn8rfn8ok88P58E5ozv/YPlZP4+aP8DZ/tH8zHkRHP5LzovgsJfmm/1PPjzY2gfv+8O5bJYvAghnjs6Z3Nmkz/rB+AGuz+x+5rwIDv8l50Vw2MrbAyw9VN///P2bdX2Q1off24tBD/GLB/CVW50zurNZvgjePo983n38W0r95/7J7JzDYQ/nRXDYy+VDfvIi+PjgrQ/E+DC8ekn84PKcG/f5xeKzDJ/7z/bzr5zeNtff/j+fczjs47wIDpt5f9B9+PXN+5/xsBs+eD//+qZ5iMPqbwSX5wzubG68COrZH+7yzuRF0N/xcNjDeREc/gV4iJKv379908MuPEg/PBDbl8VvPJzH5yzubG69CN4f/u/n8GuqlKszfc7hsJPzIjj8J/x6iPGUCw9SP+jq3w4g/Xk68/Y54sOdze+8CC6+yX94AV6wOudw+F3Oi+Dw7/Ppwfn27fvjf8nz/o2cUfj1kV8WH0gP57vnwNXD/taL4O1fDLcvlHdmL4L1OYfD73JeBId/mf6/4//0jfzXA9vf0Jtf37w/gOtZv4gP55vn/KK/89/Ez/r5cx8f6G8vnOu/eXx+EfzeOYfD73JeBIftvD3Yfj643pK+xK539ff2zeb9G39N+7cN+XrO6M7Lz/r8Oetv+ny2d793zuHwu5wXweFwOLw450VwOBwOL855ERwOh8OLc14Eh8Ph8OKcF8HhcDi8OOdFcDgcDi/OeREcDofDi3NeBIfD4fDSfP/+Pz/cJs5jnH8MAAAAAElFTkSuQmCC</_dlc_BarcodeImage>
    <RC_Nib_documentProjectName xmlns="6243d4cd-0f64-4b81-bb48-011f280afaaf" xsi:nil="true"/>
    <RC_Nib_documentLoanIDField xmlns="6243d4cd-0f64-4b81-bb48-011f280afaaf" xsi:nil="true"/>
    <Confidentiality_x0020_level xmlns="02fd4dba-8ae0-4b0f-a9a0-8deaa16203e2">Confidential</Confidentiality_x0020_level>
    <AdminCounterpartyHTField0 xmlns="6243d4cd-0f64-4b81-bb48-011f280afaaf">
      <Terms xmlns="http://schemas.microsoft.com/office/infopath/2007/PartnerControls"/>
    </AdminCounterpartyHTField0>
    <CreditType xmlns="6243d4cd-0f64-4b81-bb48-011f280afaaf" xsi:nil="true"/>
    <Expiration_date xmlns="1bc09320-a9c5-428e-b05f-80634708a4fe" xsi:nil="true"/>
    <RelatedIssue xmlns="6243d4cd-0f64-4b81-bb48-011f280afaaf" xsi:nil="true"/>
    <DocumentType xmlns="6243d4cd-0f64-4b81-bb48-011f280afaaf">Document</DocumentType>
    <Date_x0020_of_x0020_meeting xmlns="02fd4dba-8ae0-4b0f-a9a0-8deaa16203e2" xsi:nil="true"/>
    <CounterpartySortName xmlns="6243d4cd-0f64-4b81-bb48-011f280afaaf" xsi:nil="true"/>
    <NIBCPDMLanguage xmlns="6243d4cd-0f64-4b81-bb48-011f280afaaf" xsi:nil="true"/>
    <CreditID xmlns="6243d4cd-0f64-4b81-bb48-011f280afaaf" xsi:nil="true"/>
    <CreditIDAlt xmlns="6243d4cd-0f64-4b81-bb48-011f280afaaf" xsi:nil="true"/>
    <CreditNumber xmlns="6243d4cd-0f64-4b81-bb48-011f280afaaf" xsi:nil="true"/>
    <SLSID xmlns="6243d4cd-0f64-4b81-bb48-011f280afaaf" xsi:nil="true"/>
    <AcumenID xmlns="6243d4cd-0f64-4b81-bb48-011f280afaaf" xsi:nil="true"/>
    <_dlc_BarcodeValue xmlns="cde0b22c-81c8-4e14-815b-6a35ee80a6cd">9081891545</_dlc_BarcodeValue>
    <_dlc_BarcodePreview xmlns="cde0b22c-81c8-4e14-815b-6a35ee80a6cd">
      <Url>http://dm.nibnet.nib.int/sites/NEFCO/DepartmUnits/bf/sme/_layouts/15/barcodeimagefromitem.aspx?ID=185&amp;list=af30ed38-4bde-41f2-bbbe-12dc3b47245d</Url>
      <Description>Barcode: 9081891545</Description>
    </_dlc_BarcodePreview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27A3BD-88D8-4C94-9EFD-D18A47126B41}"/>
</file>

<file path=customXml/itemProps2.xml><?xml version="1.0" encoding="utf-8"?>
<ds:datastoreItem xmlns:ds="http://schemas.openxmlformats.org/officeDocument/2006/customXml" ds:itemID="{839B6DAE-C11D-4F4C-A3FB-76F5279ED3AF}"/>
</file>

<file path=customXml/itemProps3.xml><?xml version="1.0" encoding="utf-8"?>
<ds:datastoreItem xmlns:ds="http://schemas.openxmlformats.org/officeDocument/2006/customXml" ds:itemID="{5741DBE3-D150-4DD1-93C1-30E0BDFD8E5E}"/>
</file>

<file path=customXml/itemProps4.xml><?xml version="1.0" encoding="utf-8"?>
<ds:datastoreItem xmlns:ds="http://schemas.openxmlformats.org/officeDocument/2006/customXml" ds:itemID="{FD127F9D-6D6A-4273-A086-690C2DC238C6}"/>
</file>

<file path=customXml/itemProps5.xml><?xml version="1.0" encoding="utf-8"?>
<ds:datastoreItem xmlns:ds="http://schemas.openxmlformats.org/officeDocument/2006/customXml" ds:itemID="{7D81804D-E23B-4008-8A0F-C4609D5A6BD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Qualitative assessment</vt:lpstr>
      <vt:lpstr>Financial KPIs</vt:lpstr>
      <vt:lpstr>Financial information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2015-06-05T18:17:20Z</dcterms:created>
  <dcterms:modified xsi:type="dcterms:W3CDTF">2023-09-05T11:04:10Z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0x0101007A76870393ED4132A62D887970CA7CBD00BEF47AFEF67F4BA9B34A810C6758F704001E6138165A713347A7F06060912CEDF3</vt:lpwstr>
  </property>
  <property fmtid="{D5CDD505-2E9C-101B-9397-08002B2CF9AE}" pid="3" name="_dlc_DocIdItemGuid">
    <vt:lpwstr>d43c25b9-95fc-488c-8e15-4fa8e30d0818</vt:lpwstr>
  </property>
  <property fmtid="{D5CDD505-2E9C-101B-9397-08002B2CF9AE}" pid="4" name="AdminCounterparty">
    <vt:lpwstr/>
  </property>
  <property fmtid="{D5CDD505-2E9C-101B-9397-08002B2CF9AE}" pid="5" name="NIBCPDMCountry">
    <vt:lpwstr/>
  </property>
  <property fmtid="{D5CDD505-2E9C-101B-9397-08002B2CF9AE}" pid="6" name="NEFCOCounterparty">
    <vt:lpwstr/>
  </property>
</Properties>
</file>