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dm.nibnet.nib.int/sites/NEFCO/siili_project/SME Green Recovery Frame/A-General/Application form/Website documentation_Final/"/>
    </mc:Choice>
  </mc:AlternateContent>
  <xr:revisionPtr revIDLastSave="0" documentId="13_ncr:1_{2AD4F032-63AC-4E60-81C3-6757A4347476}" xr6:coauthVersionLast="45" xr6:coauthVersionMax="45" xr10:uidLastSave="{00000000-0000-0000-0000-000000000000}"/>
  <workbookProtection workbookAlgorithmName="SHA-512" workbookHashValue="dOMIx3ntF6gZA8GKXD0orOOPxvYGS9aUyyyGvc2vveUDQhANYiOkDSV5vMPw7jWsyOVVwo1dLhd052K3j/D59A==" workbookSaltValue="k8d8Kk2iIK0YxkmgMMhTAQ==" workbookSpinCount="100000" lockStructure="1"/>
  <bookViews>
    <workbookView xWindow="-120" yWindow="-120" windowWidth="51840" windowHeight="21240" xr2:uid="{00000000-000D-0000-FFFF-FFFF00000000}"/>
  </bookViews>
  <sheets>
    <sheet name="Cash flow" sheetId="1" r:id="rId1"/>
    <sheet name="Sensitivity" sheetId="2" state="hidden" r:id="rId2"/>
  </sheets>
  <externalReferences>
    <externalReference r:id="rId3"/>
    <externalReference r:id="rId4"/>
  </externalReferences>
  <definedNames>
    <definedName name="CFADS_delta">[1]Macro!$H$71</definedName>
    <definedName name="Equity_IRR">[1]Input!$F$239</definedName>
    <definedName name="Funding_delta">[1]Macro!$H$46</definedName>
    <definedName name="IRR_target">[1]Input!$F$238</definedName>
    <definedName name="MinLLCR">[2]Ratios!$F$110</definedName>
    <definedName name="NPV_both_legs">#REF!</definedName>
    <definedName name="PPD">[1]Dashboard!$L$33</definedName>
    <definedName name="Required_IRR">[1]Dashboard!$F$15</definedName>
    <definedName name="Sculpting_delta">[1]Macro!$H$131</definedName>
    <definedName name="SHL_delta">[1]Macro!$H$65</definedName>
    <definedName name="Total_repayment">[1]Macro!$H$20</definedName>
    <definedName name="Totaldebt">[1]Macro!$H$19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E21" i="1"/>
  <c r="E22" i="1" s="1"/>
  <c r="F21" i="1"/>
  <c r="F22" i="1"/>
  <c r="C2" i="2" l="1"/>
  <c r="C54" i="2" l="1"/>
  <c r="U54" i="2" s="1"/>
  <c r="K54" i="2" l="1"/>
  <c r="E27" i="1"/>
  <c r="F27" i="1"/>
  <c r="G21" i="1"/>
  <c r="G27" i="1" s="1"/>
  <c r="H21" i="1"/>
  <c r="H27" i="1" s="1"/>
  <c r="I21" i="1"/>
  <c r="I27" i="1" s="1"/>
  <c r="J21" i="1"/>
  <c r="J27" i="1" s="1"/>
  <c r="D27" i="1"/>
  <c r="C16" i="2" l="1"/>
  <c r="K16" i="2" s="1"/>
  <c r="D16" i="2"/>
  <c r="V16" i="2" s="1"/>
  <c r="E16" i="2"/>
  <c r="W16" i="2" s="1"/>
  <c r="F16" i="2"/>
  <c r="X16" i="2" s="1"/>
  <c r="G16" i="2"/>
  <c r="O16" i="2" s="1"/>
  <c r="H16" i="2"/>
  <c r="Z16" i="2" s="1"/>
  <c r="I16" i="2"/>
  <c r="AA16" i="2" s="1"/>
  <c r="M16" i="2" l="1"/>
  <c r="P16" i="2"/>
  <c r="N16" i="2"/>
  <c r="L16" i="2"/>
  <c r="Y16" i="2"/>
  <c r="Q16" i="2"/>
  <c r="U16" i="2"/>
  <c r="J76" i="2"/>
  <c r="R76" i="2"/>
  <c r="S76" i="2"/>
  <c r="T76" i="2"/>
  <c r="J77" i="2"/>
  <c r="R77" i="2"/>
  <c r="S77" i="2"/>
  <c r="T77" i="2"/>
  <c r="C4" i="2" l="1"/>
  <c r="C3" i="2"/>
  <c r="E15" i="1"/>
  <c r="E63" i="1" s="1"/>
  <c r="D63" i="1" s="1"/>
  <c r="U73" i="2" l="1"/>
  <c r="I52" i="2" l="1"/>
  <c r="H52" i="2"/>
  <c r="G52" i="2"/>
  <c r="F52" i="2"/>
  <c r="E52" i="2"/>
  <c r="D52" i="2"/>
  <c r="L52" i="2" s="1"/>
  <c r="C53" i="2"/>
  <c r="K53" i="2" s="1"/>
  <c r="C52" i="2"/>
  <c r="U52" i="2" s="1"/>
  <c r="K73" i="2"/>
  <c r="C73" i="2"/>
  <c r="C64" i="2"/>
  <c r="K64" i="2" s="1"/>
  <c r="C65" i="2"/>
  <c r="K65" i="2" s="1"/>
  <c r="C66" i="2"/>
  <c r="U66" i="2" s="1"/>
  <c r="K52" i="2" l="1"/>
  <c r="U64" i="2"/>
  <c r="U65" i="2"/>
  <c r="U53" i="2"/>
  <c r="K66" i="2"/>
  <c r="K49" i="2"/>
  <c r="C48" i="2"/>
  <c r="U48" i="2" s="1"/>
  <c r="C45" i="2"/>
  <c r="K45" i="2" s="1"/>
  <c r="C42" i="2"/>
  <c r="U42" i="2" s="1"/>
  <c r="C41" i="2"/>
  <c r="K41" i="2" s="1"/>
  <c r="C40" i="2"/>
  <c r="U40" i="2" s="1"/>
  <c r="C37" i="2"/>
  <c r="U37" i="2" s="1"/>
  <c r="C36" i="2"/>
  <c r="U36" i="2" s="1"/>
  <c r="C35" i="2"/>
  <c r="C32" i="2"/>
  <c r="K32" i="2" s="1"/>
  <c r="C31" i="2"/>
  <c r="U31" i="2" s="1"/>
  <c r="C30" i="2"/>
  <c r="U30" i="2" s="1"/>
  <c r="C29" i="2"/>
  <c r="U29" i="2" s="1"/>
  <c r="C26" i="2"/>
  <c r="K26" i="2" s="1"/>
  <c r="C23" i="2"/>
  <c r="U23" i="2" s="1"/>
  <c r="C18" i="2"/>
  <c r="U18" i="2" s="1"/>
  <c r="C13" i="2"/>
  <c r="U13" i="2" s="1"/>
  <c r="C11" i="2"/>
  <c r="C19" i="2" s="1"/>
  <c r="C14" i="2" l="1"/>
  <c r="C20" i="2" s="1"/>
  <c r="C12" i="2"/>
  <c r="C80" i="2"/>
  <c r="C69" i="2"/>
  <c r="K23" i="2"/>
  <c r="U35" i="2"/>
  <c r="C59" i="2"/>
  <c r="C58" i="2"/>
  <c r="K18" i="2"/>
  <c r="U11" i="2"/>
  <c r="U26" i="2"/>
  <c r="K35" i="2"/>
  <c r="K13" i="2"/>
  <c r="C68" i="2"/>
  <c r="U41" i="2"/>
  <c r="K31" i="2"/>
  <c r="K30" i="2"/>
  <c r="K29" i="2"/>
  <c r="U32" i="2"/>
  <c r="K36" i="2"/>
  <c r="K40" i="2"/>
  <c r="K42" i="2"/>
  <c r="U45" i="2"/>
  <c r="U49" i="2"/>
  <c r="K48" i="2"/>
  <c r="K11" i="2"/>
  <c r="K19" i="2" s="1"/>
  <c r="W52" i="2"/>
  <c r="X52" i="2"/>
  <c r="Y52" i="2"/>
  <c r="Z52" i="2"/>
  <c r="AA52" i="2"/>
  <c r="V52" i="2"/>
  <c r="E42" i="2"/>
  <c r="M42" i="2" s="1"/>
  <c r="F42" i="2"/>
  <c r="N42" i="2" s="1"/>
  <c r="G42" i="2"/>
  <c r="H42" i="2"/>
  <c r="Z42" i="2" s="1"/>
  <c r="I42" i="2"/>
  <c r="Q42" i="2" s="1"/>
  <c r="D42" i="2"/>
  <c r="L42" i="2" s="1"/>
  <c r="E37" i="2"/>
  <c r="W37" i="2" s="1"/>
  <c r="F37" i="2"/>
  <c r="X37" i="2" s="1"/>
  <c r="G37" i="2"/>
  <c r="Y37" i="2" s="1"/>
  <c r="H37" i="2"/>
  <c r="Z37" i="2" s="1"/>
  <c r="I37" i="2"/>
  <c r="AA37" i="2" s="1"/>
  <c r="D37" i="2"/>
  <c r="V37" i="2" s="1"/>
  <c r="U14" i="2" l="1"/>
  <c r="U19" i="2"/>
  <c r="K14" i="2"/>
  <c r="U69" i="2"/>
  <c r="U59" i="2"/>
  <c r="K80" i="2"/>
  <c r="K69" i="2"/>
  <c r="C15" i="2"/>
  <c r="U58" i="2"/>
  <c r="U68" i="2"/>
  <c r="U80" i="2"/>
  <c r="K68" i="2"/>
  <c r="K58" i="2"/>
  <c r="K59" i="2"/>
  <c r="C24" i="2"/>
  <c r="C21" i="2"/>
  <c r="C81" i="2" s="1"/>
  <c r="W42" i="2"/>
  <c r="V42" i="2"/>
  <c r="AA42" i="2"/>
  <c r="P42" i="2"/>
  <c r="O42" i="2"/>
  <c r="Y42" i="2"/>
  <c r="X42" i="2"/>
  <c r="E64" i="2"/>
  <c r="F64" i="2"/>
  <c r="G64" i="2"/>
  <c r="H64" i="2"/>
  <c r="I64" i="2"/>
  <c r="E65" i="2"/>
  <c r="W65" i="2" s="1"/>
  <c r="F65" i="2"/>
  <c r="X65" i="2" s="1"/>
  <c r="G65" i="2"/>
  <c r="Y65" i="2" s="1"/>
  <c r="H65" i="2"/>
  <c r="Z65" i="2" s="1"/>
  <c r="I65" i="2"/>
  <c r="AA65" i="2" s="1"/>
  <c r="E66" i="2"/>
  <c r="F66" i="2"/>
  <c r="G66" i="2"/>
  <c r="H66" i="2"/>
  <c r="I66" i="2"/>
  <c r="D65" i="2"/>
  <c r="D71" i="2" s="1"/>
  <c r="D66" i="2"/>
  <c r="D72" i="2" s="1"/>
  <c r="D64" i="2"/>
  <c r="K20" i="2" l="1"/>
  <c r="K15" i="2"/>
  <c r="U20" i="2"/>
  <c r="U15" i="2"/>
  <c r="K21" i="2"/>
  <c r="K81" i="2" s="1"/>
  <c r="K24" i="2"/>
  <c r="V64" i="2"/>
  <c r="V70" i="2" s="1"/>
  <c r="D70" i="2"/>
  <c r="D73" i="2" s="1"/>
  <c r="C27" i="2"/>
  <c r="C33" i="2" s="1"/>
  <c r="C38" i="2" s="1"/>
  <c r="C43" i="2" s="1"/>
  <c r="C46" i="2" s="1"/>
  <c r="C50" i="2" s="1"/>
  <c r="C57" i="2"/>
  <c r="X71" i="2"/>
  <c r="AA71" i="2"/>
  <c r="Y71" i="2"/>
  <c r="P64" i="2"/>
  <c r="Z64" i="2"/>
  <c r="I70" i="2"/>
  <c r="Q66" i="2"/>
  <c r="AA66" i="2"/>
  <c r="M66" i="2"/>
  <c r="W66" i="2"/>
  <c r="F72" i="2"/>
  <c r="O64" i="2"/>
  <c r="H70" i="2"/>
  <c r="Y64" i="2"/>
  <c r="P66" i="2"/>
  <c r="I72" i="2"/>
  <c r="Z66" i="2"/>
  <c r="N64" i="2"/>
  <c r="G70" i="2"/>
  <c r="X64" i="2"/>
  <c r="L65" i="2"/>
  <c r="L71" i="2" s="1"/>
  <c r="V65" i="2"/>
  <c r="N66" i="2"/>
  <c r="G72" i="2"/>
  <c r="X66" i="2"/>
  <c r="L66" i="2"/>
  <c r="L72" i="2" s="1"/>
  <c r="E72" i="2"/>
  <c r="V66" i="2"/>
  <c r="V72" i="2" s="1"/>
  <c r="O66" i="2"/>
  <c r="H72" i="2"/>
  <c r="Y66" i="2"/>
  <c r="Z71" i="2"/>
  <c r="Q64" i="2"/>
  <c r="AA64" i="2"/>
  <c r="M64" i="2"/>
  <c r="W64" i="2"/>
  <c r="X70" i="2" s="1"/>
  <c r="F70" i="2"/>
  <c r="L64" i="2"/>
  <c r="L70" i="2" s="1"/>
  <c r="E70" i="2"/>
  <c r="Q65" i="2"/>
  <c r="I71" i="2"/>
  <c r="M65" i="2"/>
  <c r="E71" i="2"/>
  <c r="P65" i="2"/>
  <c r="H71" i="2"/>
  <c r="N65" i="2"/>
  <c r="F71" i="2"/>
  <c r="O65" i="2"/>
  <c r="G71" i="2"/>
  <c r="C77" i="2" l="1"/>
  <c r="C76" i="2"/>
  <c r="N71" i="2"/>
  <c r="C61" i="2"/>
  <c r="C60" i="2"/>
  <c r="P70" i="2"/>
  <c r="W71" i="2"/>
  <c r="V71" i="2"/>
  <c r="V73" i="2" s="1"/>
  <c r="L73" i="2"/>
  <c r="U24" i="2"/>
  <c r="U21" i="2"/>
  <c r="U81" i="2" s="1"/>
  <c r="K27" i="2"/>
  <c r="K33" i="2" s="1"/>
  <c r="K38" i="2" s="1"/>
  <c r="K43" i="2" s="1"/>
  <c r="K46" i="2" s="1"/>
  <c r="K50" i="2" s="1"/>
  <c r="K57" i="2"/>
  <c r="W72" i="2"/>
  <c r="O71" i="2"/>
  <c r="Y70" i="2"/>
  <c r="N70" i="2"/>
  <c r="Q70" i="2"/>
  <c r="P72" i="2"/>
  <c r="AA72" i="2"/>
  <c r="O70" i="2"/>
  <c r="M70" i="2"/>
  <c r="Q72" i="2"/>
  <c r="Y72" i="2"/>
  <c r="W70" i="2"/>
  <c r="P71" i="2"/>
  <c r="Z70" i="2"/>
  <c r="X72" i="2"/>
  <c r="X73" i="2" s="1"/>
  <c r="M71" i="2"/>
  <c r="Z72" i="2"/>
  <c r="O72" i="2"/>
  <c r="N72" i="2"/>
  <c r="AA70" i="2"/>
  <c r="M72" i="2"/>
  <c r="Q71" i="2"/>
  <c r="G73" i="2"/>
  <c r="I73" i="2"/>
  <c r="F73" i="2"/>
  <c r="H73" i="2"/>
  <c r="E73" i="2"/>
  <c r="K77" i="2" l="1"/>
  <c r="K83" i="2" s="1"/>
  <c r="K76" i="2"/>
  <c r="K61" i="2"/>
  <c r="K60" i="2"/>
  <c r="P73" i="2"/>
  <c r="U57" i="2"/>
  <c r="U27" i="2"/>
  <c r="U33" i="2" s="1"/>
  <c r="U38" i="2" s="1"/>
  <c r="U43" i="2" s="1"/>
  <c r="U46" i="2" s="1"/>
  <c r="U50" i="2" s="1"/>
  <c r="N73" i="2"/>
  <c r="Y73" i="2"/>
  <c r="AA73" i="2"/>
  <c r="O73" i="2"/>
  <c r="Q73" i="2"/>
  <c r="M73" i="2"/>
  <c r="Z73" i="2"/>
  <c r="W73" i="2"/>
  <c r="I49" i="2"/>
  <c r="H49" i="2"/>
  <c r="G49" i="2"/>
  <c r="F49" i="2"/>
  <c r="E49" i="2"/>
  <c r="D49" i="2"/>
  <c r="I48" i="2"/>
  <c r="H48" i="2"/>
  <c r="G48" i="2"/>
  <c r="F48" i="2"/>
  <c r="E48" i="2"/>
  <c r="D48" i="2"/>
  <c r="I45" i="2"/>
  <c r="H45" i="2"/>
  <c r="G45" i="2"/>
  <c r="F45" i="2"/>
  <c r="E45" i="2"/>
  <c r="D45" i="2"/>
  <c r="I41" i="2"/>
  <c r="H41" i="2"/>
  <c r="G41" i="2"/>
  <c r="F41" i="2"/>
  <c r="E41" i="2"/>
  <c r="D41" i="2"/>
  <c r="I40" i="2"/>
  <c r="H40" i="2"/>
  <c r="G40" i="2"/>
  <c r="F40" i="2"/>
  <c r="E40" i="2"/>
  <c r="D40" i="2"/>
  <c r="I36" i="2"/>
  <c r="H36" i="2"/>
  <c r="G36" i="2"/>
  <c r="F36" i="2"/>
  <c r="E36" i="2"/>
  <c r="D36" i="2"/>
  <c r="I35" i="2"/>
  <c r="AA35" i="2" s="1"/>
  <c r="H35" i="2"/>
  <c r="Z35" i="2" s="1"/>
  <c r="G35" i="2"/>
  <c r="Y35" i="2" s="1"/>
  <c r="F35" i="2"/>
  <c r="X35" i="2" s="1"/>
  <c r="E35" i="2"/>
  <c r="W35" i="2" s="1"/>
  <c r="D35" i="2"/>
  <c r="V35" i="2" s="1"/>
  <c r="I32" i="2"/>
  <c r="H32" i="2"/>
  <c r="G32" i="2"/>
  <c r="F32" i="2"/>
  <c r="E32" i="2"/>
  <c r="D32" i="2"/>
  <c r="I31" i="2"/>
  <c r="H31" i="2"/>
  <c r="G31" i="2"/>
  <c r="F31" i="2"/>
  <c r="E31" i="2"/>
  <c r="D31" i="2"/>
  <c r="I30" i="2"/>
  <c r="H30" i="2"/>
  <c r="G30" i="2"/>
  <c r="F30" i="2"/>
  <c r="E30" i="2"/>
  <c r="D30" i="2"/>
  <c r="I29" i="2"/>
  <c r="H29" i="2"/>
  <c r="G29" i="2"/>
  <c r="F29" i="2"/>
  <c r="E29" i="2"/>
  <c r="D29" i="2"/>
  <c r="I26" i="2"/>
  <c r="H26" i="2"/>
  <c r="G26" i="2"/>
  <c r="F26" i="2"/>
  <c r="E26" i="2"/>
  <c r="D26" i="2"/>
  <c r="I23" i="2"/>
  <c r="H23" i="2"/>
  <c r="G23" i="2"/>
  <c r="F23" i="2"/>
  <c r="E23" i="2"/>
  <c r="D23" i="2"/>
  <c r="I18" i="2"/>
  <c r="H18" i="2"/>
  <c r="G18" i="2"/>
  <c r="F18" i="2"/>
  <c r="E18" i="2"/>
  <c r="D18" i="2"/>
  <c r="I13" i="2"/>
  <c r="H13" i="2"/>
  <c r="G13" i="2"/>
  <c r="F13" i="2"/>
  <c r="E13" i="2"/>
  <c r="D13" i="2"/>
  <c r="E11" i="2"/>
  <c r="E19" i="2" s="1"/>
  <c r="F11" i="2"/>
  <c r="F19" i="2" s="1"/>
  <c r="G11" i="2"/>
  <c r="G19" i="2" s="1"/>
  <c r="H11" i="2"/>
  <c r="I11" i="2"/>
  <c r="I19" i="2" s="1"/>
  <c r="D11" i="2"/>
  <c r="D19" i="2" l="1"/>
  <c r="H14" i="2"/>
  <c r="H20" i="2" s="1"/>
  <c r="H19" i="2"/>
  <c r="G14" i="2"/>
  <c r="G20" i="2" s="1"/>
  <c r="I14" i="2"/>
  <c r="I20" i="2" s="1"/>
  <c r="D14" i="2"/>
  <c r="F14" i="2"/>
  <c r="F20" i="2" s="1"/>
  <c r="E14" i="2"/>
  <c r="E20" i="2" s="1"/>
  <c r="H12" i="2"/>
  <c r="H15" i="2"/>
  <c r="U76" i="2"/>
  <c r="U77" i="2"/>
  <c r="U83" i="2" s="1"/>
  <c r="I12" i="2"/>
  <c r="F12" i="2"/>
  <c r="G12" i="2"/>
  <c r="U60" i="2"/>
  <c r="U61" i="2"/>
  <c r="E12" i="2"/>
  <c r="D12" i="2"/>
  <c r="I80" i="2"/>
  <c r="I69" i="2"/>
  <c r="E80" i="2"/>
  <c r="E69" i="2"/>
  <c r="H80" i="2"/>
  <c r="H69" i="2"/>
  <c r="G80" i="2"/>
  <c r="G69" i="2"/>
  <c r="D80" i="2"/>
  <c r="D69" i="2"/>
  <c r="F80" i="2"/>
  <c r="F69" i="2"/>
  <c r="X11" i="2"/>
  <c r="AA11" i="2"/>
  <c r="Y11" i="2"/>
  <c r="V11" i="2"/>
  <c r="V19" i="2" s="1"/>
  <c r="W11" i="2"/>
  <c r="Z11" i="2"/>
  <c r="L13" i="2"/>
  <c r="V13" i="2"/>
  <c r="P13" i="2"/>
  <c r="Z13" i="2"/>
  <c r="N18" i="2"/>
  <c r="X18" i="2"/>
  <c r="L23" i="2"/>
  <c r="V23" i="2"/>
  <c r="P23" i="2"/>
  <c r="Z23" i="2"/>
  <c r="N26" i="2"/>
  <c r="X26" i="2"/>
  <c r="L29" i="2"/>
  <c r="V29" i="2"/>
  <c r="P29" i="2"/>
  <c r="Z29" i="2"/>
  <c r="N30" i="2"/>
  <c r="X30" i="2"/>
  <c r="L31" i="2"/>
  <c r="V31" i="2"/>
  <c r="P31" i="2"/>
  <c r="Z31" i="2"/>
  <c r="N32" i="2"/>
  <c r="X32" i="2"/>
  <c r="N36" i="2"/>
  <c r="X36" i="2"/>
  <c r="L40" i="2"/>
  <c r="V40" i="2"/>
  <c r="P40" i="2"/>
  <c r="Z40" i="2"/>
  <c r="N41" i="2"/>
  <c r="X41" i="2"/>
  <c r="L45" i="2"/>
  <c r="V45" i="2"/>
  <c r="P45" i="2"/>
  <c r="Z45" i="2"/>
  <c r="N48" i="2"/>
  <c r="X48" i="2"/>
  <c r="L49" i="2"/>
  <c r="V49" i="2"/>
  <c r="P49" i="2"/>
  <c r="Z49" i="2"/>
  <c r="M13" i="2"/>
  <c r="W13" i="2"/>
  <c r="Q13" i="2"/>
  <c r="AA13" i="2"/>
  <c r="O18" i="2"/>
  <c r="Y18" i="2"/>
  <c r="M23" i="2"/>
  <c r="W23" i="2"/>
  <c r="Q23" i="2"/>
  <c r="AA23" i="2"/>
  <c r="O26" i="2"/>
  <c r="Y26" i="2"/>
  <c r="M29" i="2"/>
  <c r="W29" i="2"/>
  <c r="Q29" i="2"/>
  <c r="AA29" i="2"/>
  <c r="O30" i="2"/>
  <c r="Y30" i="2"/>
  <c r="M31" i="2"/>
  <c r="W31" i="2"/>
  <c r="Q31" i="2"/>
  <c r="AA31" i="2"/>
  <c r="O32" i="2"/>
  <c r="Y32" i="2"/>
  <c r="O36" i="2"/>
  <c r="Y36" i="2"/>
  <c r="M40" i="2"/>
  <c r="W40" i="2"/>
  <c r="Q40" i="2"/>
  <c r="AA40" i="2"/>
  <c r="O41" i="2"/>
  <c r="Y41" i="2"/>
  <c r="M45" i="2"/>
  <c r="W45" i="2"/>
  <c r="Q45" i="2"/>
  <c r="AA45" i="2"/>
  <c r="O48" i="2"/>
  <c r="Y48" i="2"/>
  <c r="M49" i="2"/>
  <c r="W49" i="2"/>
  <c r="Q49" i="2"/>
  <c r="AA49" i="2"/>
  <c r="N13" i="2"/>
  <c r="X13" i="2"/>
  <c r="L18" i="2"/>
  <c r="V18" i="2"/>
  <c r="P18" i="2"/>
  <c r="Z18" i="2"/>
  <c r="N23" i="2"/>
  <c r="X23" i="2"/>
  <c r="L26" i="2"/>
  <c r="V26" i="2"/>
  <c r="P26" i="2"/>
  <c r="Z26" i="2"/>
  <c r="N29" i="2"/>
  <c r="X29" i="2"/>
  <c r="L30" i="2"/>
  <c r="V30" i="2"/>
  <c r="P30" i="2"/>
  <c r="Z30" i="2"/>
  <c r="N31" i="2"/>
  <c r="X31" i="2"/>
  <c r="L32" i="2"/>
  <c r="V32" i="2"/>
  <c r="P32" i="2"/>
  <c r="Z32" i="2"/>
  <c r="L36" i="2"/>
  <c r="V36" i="2"/>
  <c r="P36" i="2"/>
  <c r="Z36" i="2"/>
  <c r="N40" i="2"/>
  <c r="X40" i="2"/>
  <c r="L41" i="2"/>
  <c r="V41" i="2"/>
  <c r="P41" i="2"/>
  <c r="Z41" i="2"/>
  <c r="N45" i="2"/>
  <c r="X45" i="2"/>
  <c r="L48" i="2"/>
  <c r="V48" i="2"/>
  <c r="P48" i="2"/>
  <c r="Z48" i="2"/>
  <c r="N49" i="2"/>
  <c r="X49" i="2"/>
  <c r="O13" i="2"/>
  <c r="Y13" i="2"/>
  <c r="M18" i="2"/>
  <c r="W18" i="2"/>
  <c r="Q18" i="2"/>
  <c r="AA18" i="2"/>
  <c r="O23" i="2"/>
  <c r="Y23" i="2"/>
  <c r="M26" i="2"/>
  <c r="W26" i="2"/>
  <c r="Q26" i="2"/>
  <c r="AA26" i="2"/>
  <c r="O29" i="2"/>
  <c r="Y29" i="2"/>
  <c r="M30" i="2"/>
  <c r="W30" i="2"/>
  <c r="Q30" i="2"/>
  <c r="AA30" i="2"/>
  <c r="O31" i="2"/>
  <c r="Y31" i="2"/>
  <c r="M32" i="2"/>
  <c r="W32" i="2"/>
  <c r="Q32" i="2"/>
  <c r="AA32" i="2"/>
  <c r="M36" i="2"/>
  <c r="W36" i="2"/>
  <c r="Q36" i="2"/>
  <c r="AA36" i="2"/>
  <c r="O40" i="2"/>
  <c r="Y40" i="2"/>
  <c r="M41" i="2"/>
  <c r="W41" i="2"/>
  <c r="Q41" i="2"/>
  <c r="AA41" i="2"/>
  <c r="O45" i="2"/>
  <c r="Y45" i="2"/>
  <c r="M48" i="2"/>
  <c r="W48" i="2"/>
  <c r="Q48" i="2"/>
  <c r="AA48" i="2"/>
  <c r="O49" i="2"/>
  <c r="Y49" i="2"/>
  <c r="L11" i="2"/>
  <c r="O35" i="2"/>
  <c r="G59" i="2"/>
  <c r="G58" i="2"/>
  <c r="L35" i="2"/>
  <c r="D58" i="2"/>
  <c r="D59" i="2"/>
  <c r="P35" i="2"/>
  <c r="H58" i="2"/>
  <c r="H59" i="2"/>
  <c r="M35" i="2"/>
  <c r="E59" i="2"/>
  <c r="E58" i="2"/>
  <c r="Q35" i="2"/>
  <c r="I58" i="2"/>
  <c r="I59" i="2"/>
  <c r="N35" i="2"/>
  <c r="F58" i="2"/>
  <c r="F59" i="2"/>
  <c r="G68" i="2"/>
  <c r="O11" i="2"/>
  <c r="I68" i="2"/>
  <c r="Q11" i="2"/>
  <c r="Q19" i="2" s="1"/>
  <c r="E68" i="2"/>
  <c r="M11" i="2"/>
  <c r="M19" i="2" s="1"/>
  <c r="F68" i="2"/>
  <c r="N11" i="2"/>
  <c r="N19" i="2" s="1"/>
  <c r="H68" i="2"/>
  <c r="P11" i="2"/>
  <c r="P19" i="2" s="1"/>
  <c r="D68" i="2"/>
  <c r="D8" i="2"/>
  <c r="L19" i="2" l="1"/>
  <c r="O19" i="2"/>
  <c r="E15" i="2"/>
  <c r="Y19" i="2"/>
  <c r="Z19" i="2"/>
  <c r="AA19" i="2"/>
  <c r="W19" i="2"/>
  <c r="X19" i="2"/>
  <c r="AA14" i="2"/>
  <c r="Q14" i="2"/>
  <c r="I15" i="2"/>
  <c r="D15" i="2"/>
  <c r="D20" i="2"/>
  <c r="D24" i="2" s="1"/>
  <c r="D57" i="2" s="1"/>
  <c r="N14" i="2"/>
  <c r="G15" i="2"/>
  <c r="F15" i="2"/>
  <c r="Z14" i="2"/>
  <c r="Y14" i="2"/>
  <c r="W14" i="2"/>
  <c r="W15" i="2" s="1"/>
  <c r="X14" i="2"/>
  <c r="P14" i="2"/>
  <c r="P15" i="2" s="1"/>
  <c r="M14" i="2"/>
  <c r="M15" i="2" s="1"/>
  <c r="O14" i="2"/>
  <c r="O15" i="2" s="1"/>
  <c r="L14" i="2"/>
  <c r="L15" i="2" s="1"/>
  <c r="V14" i="2"/>
  <c r="Y12" i="2"/>
  <c r="P12" i="2"/>
  <c r="Z12" i="2"/>
  <c r="Q69" i="2"/>
  <c r="Q12" i="2"/>
  <c r="O12" i="2"/>
  <c r="AA12" i="2"/>
  <c r="W69" i="2"/>
  <c r="X12" i="2"/>
  <c r="M69" i="2"/>
  <c r="N12" i="2"/>
  <c r="M12" i="2"/>
  <c r="L12" i="2"/>
  <c r="W12" i="2"/>
  <c r="V12" i="2"/>
  <c r="W59" i="2"/>
  <c r="V59" i="2"/>
  <c r="X59" i="2"/>
  <c r="P80" i="2"/>
  <c r="P69" i="2"/>
  <c r="L80" i="2"/>
  <c r="L69" i="2"/>
  <c r="Z80" i="2"/>
  <c r="Z69" i="2"/>
  <c r="V80" i="2"/>
  <c r="V69" i="2"/>
  <c r="AA80" i="2"/>
  <c r="AA69" i="2"/>
  <c r="N80" i="2"/>
  <c r="N69" i="2"/>
  <c r="O80" i="2"/>
  <c r="O69" i="2"/>
  <c r="Y80" i="2"/>
  <c r="Y69" i="2"/>
  <c r="X80" i="2"/>
  <c r="X69" i="2"/>
  <c r="AA59" i="2"/>
  <c r="Z59" i="2"/>
  <c r="Y59" i="2"/>
  <c r="Q80" i="2"/>
  <c r="AA68" i="2"/>
  <c r="W80" i="2"/>
  <c r="M80" i="2"/>
  <c r="C8" i="2"/>
  <c r="C63" i="2" s="1"/>
  <c r="C79" i="2" s="1"/>
  <c r="D63" i="2"/>
  <c r="D79" i="2" s="1"/>
  <c r="I24" i="2"/>
  <c r="I57" i="2" s="1"/>
  <c r="O68" i="2"/>
  <c r="L68" i="2"/>
  <c r="Z68" i="2"/>
  <c r="N68" i="2"/>
  <c r="Y68" i="2"/>
  <c r="N58" i="2"/>
  <c r="W58" i="2"/>
  <c r="X58" i="2"/>
  <c r="Z58" i="2"/>
  <c r="V58" i="2"/>
  <c r="O58" i="2"/>
  <c r="AA58" i="2"/>
  <c r="Y58" i="2"/>
  <c r="M59" i="2"/>
  <c r="M58" i="2"/>
  <c r="Q58" i="2"/>
  <c r="P59" i="2"/>
  <c r="P58" i="2"/>
  <c r="V8" i="2"/>
  <c r="X1" i="2"/>
  <c r="L58" i="2"/>
  <c r="N59" i="2"/>
  <c r="L59" i="2"/>
  <c r="Q59" i="2"/>
  <c r="O59" i="2"/>
  <c r="Q68" i="2"/>
  <c r="P68" i="2"/>
  <c r="V68" i="2"/>
  <c r="L8" i="2"/>
  <c r="L63" i="2" s="1"/>
  <c r="L79" i="2" s="1"/>
  <c r="N1" i="2"/>
  <c r="M68" i="2"/>
  <c r="E8" i="2"/>
  <c r="E63" i="2" s="1"/>
  <c r="E79" i="2" s="1"/>
  <c r="X20" i="2" l="1"/>
  <c r="X15" i="2"/>
  <c r="Y20" i="2"/>
  <c r="Y15" i="2"/>
  <c r="N20" i="2"/>
  <c r="N15" i="2"/>
  <c r="Q20" i="2"/>
  <c r="Q15" i="2"/>
  <c r="V20" i="2"/>
  <c r="V15" i="2"/>
  <c r="Z20" i="2"/>
  <c r="Z15" i="2"/>
  <c r="AA20" i="2"/>
  <c r="AA15" i="2"/>
  <c r="D21" i="2"/>
  <c r="D81" i="2" s="1"/>
  <c r="M20" i="2"/>
  <c r="M24" i="2" s="1"/>
  <c r="W20" i="2"/>
  <c r="L20" i="2"/>
  <c r="P20" i="2"/>
  <c r="O20" i="2"/>
  <c r="I77" i="2"/>
  <c r="I83" i="2" s="1"/>
  <c r="I76" i="2"/>
  <c r="D76" i="2"/>
  <c r="D77" i="2"/>
  <c r="D83" i="2" s="1"/>
  <c r="I61" i="2"/>
  <c r="I60" i="2"/>
  <c r="D60" i="2"/>
  <c r="D61" i="2"/>
  <c r="I21" i="2"/>
  <c r="I81" i="2" s="1"/>
  <c r="U8" i="2"/>
  <c r="U63" i="2" s="1"/>
  <c r="U79" i="2" s="1"/>
  <c r="V63" i="2"/>
  <c r="V79" i="2" s="1"/>
  <c r="K8" i="2"/>
  <c r="K63" i="2" s="1"/>
  <c r="K79" i="2" s="1"/>
  <c r="O1" i="2"/>
  <c r="Y1" i="2"/>
  <c r="X68" i="2"/>
  <c r="W68" i="2"/>
  <c r="M8" i="2"/>
  <c r="M63" i="2" s="1"/>
  <c r="M79" i="2" s="1"/>
  <c r="F8" i="2"/>
  <c r="F63" i="2" s="1"/>
  <c r="F79" i="2" s="1"/>
  <c r="I27" i="2"/>
  <c r="I33" i="2" s="1"/>
  <c r="I38" i="2" s="1"/>
  <c r="I43" i="2" s="1"/>
  <c r="I46" i="2" s="1"/>
  <c r="I50" i="2" s="1"/>
  <c r="D27" i="2"/>
  <c r="D33" i="2" s="1"/>
  <c r="D38" i="2" s="1"/>
  <c r="D43" i="2" s="1"/>
  <c r="D46" i="2" s="1"/>
  <c r="D50" i="2" s="1"/>
  <c r="G24" i="2"/>
  <c r="G57" i="2" s="1"/>
  <c r="G21" i="2"/>
  <c r="G81" i="2" s="1"/>
  <c r="H24" i="2"/>
  <c r="H57" i="2" s="1"/>
  <c r="H21" i="2"/>
  <c r="H81" i="2" s="1"/>
  <c r="F21" i="2"/>
  <c r="F81" i="2" s="1"/>
  <c r="F24" i="2"/>
  <c r="F57" i="2" s="1"/>
  <c r="E21" i="2"/>
  <c r="E81" i="2" s="1"/>
  <c r="E24" i="2"/>
  <c r="E57" i="2" s="1"/>
  <c r="G77" i="2" l="1"/>
  <c r="G76" i="2"/>
  <c r="E76" i="2"/>
  <c r="E77" i="2"/>
  <c r="E83" i="2" s="1"/>
  <c r="H76" i="2"/>
  <c r="H77" i="2"/>
  <c r="H83" i="2" s="1"/>
  <c r="F77" i="2"/>
  <c r="F83" i="2" s="1"/>
  <c r="F76" i="2"/>
  <c r="G83" i="2"/>
  <c r="G60" i="2"/>
  <c r="G61" i="2"/>
  <c r="E61" i="2"/>
  <c r="E60" i="2"/>
  <c r="H61" i="2"/>
  <c r="H60" i="2"/>
  <c r="F61" i="2"/>
  <c r="F60" i="2"/>
  <c r="L24" i="2"/>
  <c r="L21" i="2"/>
  <c r="L81" i="2" s="1"/>
  <c r="F63" i="1"/>
  <c r="D15" i="1"/>
  <c r="P1" i="2"/>
  <c r="Z1" i="2"/>
  <c r="N8" i="2"/>
  <c r="N63" i="2" s="1"/>
  <c r="N79" i="2" s="1"/>
  <c r="Z24" i="2"/>
  <c r="Z21" i="2"/>
  <c r="Z81" i="2" s="1"/>
  <c r="AA21" i="2"/>
  <c r="AA81" i="2" s="1"/>
  <c r="AA24" i="2"/>
  <c r="V21" i="2"/>
  <c r="V81" i="2" s="1"/>
  <c r="V24" i="2"/>
  <c r="M21" i="2"/>
  <c r="M81" i="2" s="1"/>
  <c r="M27" i="2"/>
  <c r="M33" i="2" s="1"/>
  <c r="M38" i="2" s="1"/>
  <c r="M43" i="2" s="1"/>
  <c r="M46" i="2" s="1"/>
  <c r="M50" i="2" s="1"/>
  <c r="M57" i="2"/>
  <c r="N21" i="2"/>
  <c r="N81" i="2" s="1"/>
  <c r="N24" i="2"/>
  <c r="Q24" i="2"/>
  <c r="Q21" i="2"/>
  <c r="Q81" i="2" s="1"/>
  <c r="P24" i="2"/>
  <c r="P21" i="2"/>
  <c r="P81" i="2" s="1"/>
  <c r="O24" i="2"/>
  <c r="O21" i="2"/>
  <c r="O81" i="2" s="1"/>
  <c r="G8" i="2"/>
  <c r="G63" i="2" s="1"/>
  <c r="G79" i="2" s="1"/>
  <c r="G27" i="2"/>
  <c r="G33" i="2" s="1"/>
  <c r="G38" i="2" s="1"/>
  <c r="G43" i="2" s="1"/>
  <c r="G46" i="2" s="1"/>
  <c r="G50" i="2" s="1"/>
  <c r="F27" i="2"/>
  <c r="F33" i="2" s="1"/>
  <c r="F38" i="2" s="1"/>
  <c r="F43" i="2" s="1"/>
  <c r="F46" i="2" s="1"/>
  <c r="F50" i="2" s="1"/>
  <c r="H27" i="2"/>
  <c r="H33" i="2" s="1"/>
  <c r="H38" i="2" s="1"/>
  <c r="H43" i="2" s="1"/>
  <c r="H46" i="2" s="1"/>
  <c r="H50" i="2" s="1"/>
  <c r="E27" i="2"/>
  <c r="E33" i="2" s="1"/>
  <c r="E38" i="2" s="1"/>
  <c r="E43" i="2" s="1"/>
  <c r="E46" i="2" s="1"/>
  <c r="E50" i="2" s="1"/>
  <c r="F15" i="1"/>
  <c r="M76" i="2" l="1"/>
  <c r="M77" i="2"/>
  <c r="M83" i="2" s="1"/>
  <c r="M60" i="2"/>
  <c r="M61" i="2"/>
  <c r="O8" i="2"/>
  <c r="O63" i="2" s="1"/>
  <c r="O79" i="2" s="1"/>
  <c r="L27" i="2"/>
  <c r="L33" i="2" s="1"/>
  <c r="L38" i="2" s="1"/>
  <c r="L43" i="2" s="1"/>
  <c r="L46" i="2" s="1"/>
  <c r="L50" i="2" s="1"/>
  <c r="L57" i="2"/>
  <c r="Q1" i="2"/>
  <c r="AA1" i="2"/>
  <c r="Z57" i="2"/>
  <c r="Z27" i="2"/>
  <c r="Z33" i="2" s="1"/>
  <c r="Z38" i="2" s="1"/>
  <c r="Z43" i="2" s="1"/>
  <c r="Z46" i="2" s="1"/>
  <c r="Z50" i="2" s="1"/>
  <c r="AA57" i="2"/>
  <c r="AA27" i="2"/>
  <c r="AA33" i="2" s="1"/>
  <c r="AA38" i="2" s="1"/>
  <c r="AA43" i="2" s="1"/>
  <c r="AA46" i="2" s="1"/>
  <c r="AA50" i="2" s="1"/>
  <c r="Y24" i="2"/>
  <c r="Y21" i="2"/>
  <c r="Y81" i="2" s="1"/>
  <c r="V57" i="2"/>
  <c r="V27" i="2"/>
  <c r="V33" i="2" s="1"/>
  <c r="V38" i="2" s="1"/>
  <c r="V43" i="2" s="1"/>
  <c r="V46" i="2" s="1"/>
  <c r="V50" i="2" s="1"/>
  <c r="X21" i="2"/>
  <c r="X81" i="2" s="1"/>
  <c r="X24" i="2"/>
  <c r="W24" i="2"/>
  <c r="W21" i="2"/>
  <c r="W81" i="2" s="1"/>
  <c r="N27" i="2"/>
  <c r="N33" i="2" s="1"/>
  <c r="N38" i="2" s="1"/>
  <c r="N43" i="2" s="1"/>
  <c r="N46" i="2" s="1"/>
  <c r="N50" i="2" s="1"/>
  <c r="N57" i="2"/>
  <c r="P27" i="2"/>
  <c r="P33" i="2" s="1"/>
  <c r="P38" i="2" s="1"/>
  <c r="P43" i="2" s="1"/>
  <c r="P46" i="2" s="1"/>
  <c r="P50" i="2" s="1"/>
  <c r="P57" i="2"/>
  <c r="O27" i="2"/>
  <c r="O33" i="2" s="1"/>
  <c r="O38" i="2" s="1"/>
  <c r="O43" i="2" s="1"/>
  <c r="O46" i="2" s="1"/>
  <c r="O50" i="2" s="1"/>
  <c r="O57" i="2"/>
  <c r="Q27" i="2"/>
  <c r="Q33" i="2" s="1"/>
  <c r="Q38" i="2" s="1"/>
  <c r="Q43" i="2" s="1"/>
  <c r="Q46" i="2" s="1"/>
  <c r="Q50" i="2" s="1"/>
  <c r="Q57" i="2"/>
  <c r="H8" i="2"/>
  <c r="H63" i="2" s="1"/>
  <c r="H79" i="2" s="1"/>
  <c r="G15" i="1"/>
  <c r="G63" i="1"/>
  <c r="Q76" i="2" l="1"/>
  <c r="Q77" i="2"/>
  <c r="Q83" i="2" s="1"/>
  <c r="P77" i="2"/>
  <c r="P83" i="2" s="1"/>
  <c r="P76" i="2"/>
  <c r="L77" i="2"/>
  <c r="L83" i="2" s="1"/>
  <c r="L76" i="2"/>
  <c r="Z77" i="2"/>
  <c r="Z76" i="2"/>
  <c r="O77" i="2"/>
  <c r="O83" i="2" s="1"/>
  <c r="O76" i="2"/>
  <c r="N76" i="2"/>
  <c r="N77" i="2"/>
  <c r="N83" i="2" s="1"/>
  <c r="V77" i="2"/>
  <c r="V83" i="2" s="1"/>
  <c r="V76" i="2"/>
  <c r="AA77" i="2"/>
  <c r="AA83" i="2" s="1"/>
  <c r="AA76" i="2"/>
  <c r="Q60" i="2"/>
  <c r="Q61" i="2"/>
  <c r="P61" i="2"/>
  <c r="P60" i="2"/>
  <c r="L60" i="2"/>
  <c r="L61" i="2"/>
  <c r="Z83" i="2"/>
  <c r="Z60" i="2"/>
  <c r="Z61" i="2"/>
  <c r="O60" i="2"/>
  <c r="O61" i="2"/>
  <c r="N60" i="2"/>
  <c r="N61" i="2"/>
  <c r="V60" i="2"/>
  <c r="V61" i="2"/>
  <c r="AA60" i="2"/>
  <c r="AA61" i="2"/>
  <c r="P8" i="2"/>
  <c r="P63" i="2" s="1"/>
  <c r="P79" i="2" s="1"/>
  <c r="R1" i="2"/>
  <c r="AB1" i="2"/>
  <c r="X27" i="2"/>
  <c r="X33" i="2" s="1"/>
  <c r="X38" i="2" s="1"/>
  <c r="X43" i="2" s="1"/>
  <c r="X46" i="2" s="1"/>
  <c r="X50" i="2" s="1"/>
  <c r="X57" i="2"/>
  <c r="W8" i="2"/>
  <c r="W63" i="2" s="1"/>
  <c r="W79" i="2" s="1"/>
  <c r="W27" i="2"/>
  <c r="W33" i="2" s="1"/>
  <c r="W38" i="2" s="1"/>
  <c r="W43" i="2" s="1"/>
  <c r="W46" i="2" s="1"/>
  <c r="W50" i="2" s="1"/>
  <c r="W57" i="2"/>
  <c r="Y57" i="2"/>
  <c r="Y27" i="2"/>
  <c r="Y33" i="2" s="1"/>
  <c r="Y38" i="2" s="1"/>
  <c r="Y43" i="2" s="1"/>
  <c r="Y46" i="2" s="1"/>
  <c r="Y50" i="2" s="1"/>
  <c r="I8" i="2"/>
  <c r="I63" i="2" s="1"/>
  <c r="I79" i="2" s="1"/>
  <c r="H15" i="1"/>
  <c r="H63" i="1"/>
  <c r="Q8" i="2" l="1"/>
  <c r="Q63" i="2" s="1"/>
  <c r="Q79" i="2" s="1"/>
  <c r="W77" i="2"/>
  <c r="W83" i="2" s="1"/>
  <c r="W76" i="2"/>
  <c r="X76" i="2"/>
  <c r="X77" i="2"/>
  <c r="X83" i="2" s="1"/>
  <c r="Y76" i="2"/>
  <c r="Y77" i="2"/>
  <c r="Y83" i="2" s="1"/>
  <c r="W60" i="2"/>
  <c r="W61" i="2"/>
  <c r="X61" i="2"/>
  <c r="X60" i="2"/>
  <c r="Y60" i="2"/>
  <c r="Y61" i="2"/>
  <c r="S1" i="2"/>
  <c r="AC1" i="2"/>
  <c r="X8" i="2"/>
  <c r="X63" i="2" s="1"/>
  <c r="X79" i="2" s="1"/>
  <c r="I15" i="1"/>
  <c r="I63" i="1"/>
  <c r="Y8" i="2" l="1"/>
  <c r="Y63" i="2" s="1"/>
  <c r="Y79" i="2" s="1"/>
  <c r="J15" i="1"/>
  <c r="J63" i="1"/>
  <c r="Z8" i="2" l="1"/>
  <c r="Z63" i="2" s="1"/>
  <c r="Z79" i="2" s="1"/>
  <c r="AA8" i="2" l="1"/>
  <c r="AA63" i="2" s="1"/>
  <c r="AA79" i="2" s="1"/>
  <c r="D31" i="1" l="1"/>
  <c r="D34" i="1" l="1"/>
  <c r="D40" i="1" s="1"/>
  <c r="D45" i="1" s="1"/>
  <c r="D50" i="1" s="1"/>
  <c r="D53" i="1" s="1"/>
  <c r="D57" i="1" s="1"/>
  <c r="E60" i="1" s="1"/>
  <c r="D53" i="2" s="1"/>
  <c r="V53" i="2" s="1"/>
  <c r="V54" i="2" s="1"/>
  <c r="W53" i="2" s="1"/>
  <c r="W54" i="2" s="1"/>
  <c r="X53" i="2" s="1"/>
  <c r="X54" i="2" s="1"/>
  <c r="Y53" i="2" s="1"/>
  <c r="Y54" i="2" s="1"/>
  <c r="Z53" i="2" s="1"/>
  <c r="Z54" i="2" s="1"/>
  <c r="AA53" i="2" s="1"/>
  <c r="AA54" i="2" s="1"/>
  <c r="D62" i="1"/>
  <c r="H31" i="1"/>
  <c r="H62" i="1" s="1"/>
  <c r="H28" i="1"/>
  <c r="I31" i="1"/>
  <c r="G31" i="1"/>
  <c r="G62" i="1" s="1"/>
  <c r="F31" i="1"/>
  <c r="F28" i="1"/>
  <c r="E31" i="1"/>
  <c r="E62" i="1" s="1"/>
  <c r="E28" i="1"/>
  <c r="I28" i="1"/>
  <c r="J28" i="1"/>
  <c r="I22" i="1"/>
  <c r="H22" i="1"/>
  <c r="G22" i="1"/>
  <c r="J22" i="1"/>
  <c r="D54" i="2" l="1"/>
  <c r="E53" i="2" s="1"/>
  <c r="E54" i="2" s="1"/>
  <c r="F53" i="2" s="1"/>
  <c r="F54" i="2" s="1"/>
  <c r="G53" i="2" s="1"/>
  <c r="G54" i="2" s="1"/>
  <c r="H53" i="2" s="1"/>
  <c r="H54" i="2" s="1"/>
  <c r="I53" i="2" s="1"/>
  <c r="I54" i="2" s="1"/>
  <c r="L53" i="2"/>
  <c r="L54" i="2" s="1"/>
  <c r="M53" i="2" s="1"/>
  <c r="M54" i="2" s="1"/>
  <c r="N53" i="2" s="1"/>
  <c r="N54" i="2" s="1"/>
  <c r="O53" i="2" s="1"/>
  <c r="O54" i="2" s="1"/>
  <c r="P53" i="2" s="1"/>
  <c r="P54" i="2" s="1"/>
  <c r="Q53" i="2" s="1"/>
  <c r="Q54" i="2" s="1"/>
  <c r="I34" i="1"/>
  <c r="I40" i="1" s="1"/>
  <c r="I45" i="1" s="1"/>
  <c r="I50" i="1" s="1"/>
  <c r="I53" i="1" s="1"/>
  <c r="I57" i="1" s="1"/>
  <c r="I62" i="1"/>
  <c r="F34" i="1"/>
  <c r="F40" i="1" s="1"/>
  <c r="F45" i="1" s="1"/>
  <c r="F50" i="1" s="1"/>
  <c r="F53" i="1" s="1"/>
  <c r="F57" i="1" s="1"/>
  <c r="F62" i="1"/>
  <c r="E34" i="1"/>
  <c r="E40" i="1" s="1"/>
  <c r="E45" i="1" s="1"/>
  <c r="E50" i="1" s="1"/>
  <c r="E53" i="1" s="1"/>
  <c r="E57" i="1" s="1"/>
  <c r="E61" i="1" s="1"/>
  <c r="F60" i="1" s="1"/>
  <c r="H34" i="1"/>
  <c r="H40" i="1" s="1"/>
  <c r="H45" i="1" s="1"/>
  <c r="H50" i="1" s="1"/>
  <c r="H53" i="1" s="1"/>
  <c r="H57" i="1" s="1"/>
  <c r="G34" i="1"/>
  <c r="G40" i="1" s="1"/>
  <c r="G45" i="1" s="1"/>
  <c r="G50" i="1" s="1"/>
  <c r="G53" i="1" s="1"/>
  <c r="G57" i="1" s="1"/>
  <c r="G28" i="1"/>
  <c r="J31" i="1"/>
  <c r="J62" i="1" s="1"/>
  <c r="F61" i="1" l="1"/>
  <c r="G60" i="1" s="1"/>
  <c r="G61" i="1" s="1"/>
  <c r="H60" i="1" s="1"/>
  <c r="H61" i="1" s="1"/>
  <c r="I60" i="1" s="1"/>
  <c r="I61" i="1" s="1"/>
  <c r="J60" i="1" s="1"/>
  <c r="J34" i="1"/>
  <c r="J40" i="1" s="1"/>
  <c r="J45" i="1" s="1"/>
  <c r="J50" i="1" s="1"/>
  <c r="J53" i="1" s="1"/>
  <c r="J57" i="1" s="1"/>
  <c r="J6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Svahn Joakim</author>
  </authors>
  <commentList>
    <comment ref="H5" authorId="0" shapeId="0" xr:uid="{78A015B1-5FD8-4D50-A1A0-F3D162C02F79}">
      <text>
        <r>
          <rPr>
            <b/>
            <sz val="9"/>
            <color indexed="81"/>
            <rFont val="Tahoma"/>
            <family val="2"/>
          </rPr>
          <t xml:space="preserve">Note: </t>
        </r>
        <r>
          <rPr>
            <sz val="9"/>
            <color indexed="81"/>
            <rFont val="Tahoma"/>
            <family val="2"/>
          </rPr>
          <t xml:space="preserve">
Actual values from annual accounts (income statement and balance sheet)</t>
        </r>
      </text>
    </comment>
    <comment ref="C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Do</t>
        </r>
        <r>
          <rPr>
            <b/>
            <sz val="9"/>
            <color indexed="81"/>
            <rFont val="Tahoma"/>
            <family val="2"/>
          </rPr>
          <t xml:space="preserve"> not</t>
        </r>
        <r>
          <rPr>
            <sz val="9"/>
            <color indexed="81"/>
            <rFont val="Tahoma"/>
            <family val="2"/>
          </rPr>
          <t xml:space="preserve"> include non-cash expenses, such as depreciation and amortization.</t>
        </r>
      </text>
    </comment>
    <comment ref="C4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Use 10% as a stencil interest rate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Svahn Joakim</author>
  </authors>
  <commentList>
    <comment ref="G3" authorId="0" shapeId="0" xr:uid="{FEC60970-1715-44F7-93BF-C64EA0CC4036}">
      <text>
        <r>
          <rPr>
            <b/>
            <sz val="9"/>
            <color indexed="81"/>
            <rFont val="Tahoma"/>
            <family val="2"/>
          </rPr>
          <t>Svahn Joakim:</t>
        </r>
        <r>
          <rPr>
            <sz val="9"/>
            <color indexed="81"/>
            <rFont val="Tahoma"/>
            <family val="2"/>
          </rPr>
          <t xml:space="preserve">
Actual values from annual accounts (income statement and balance sheet)</t>
        </r>
      </text>
    </comment>
    <comment ref="B18" authorId="0" shapeId="0" xr:uid="{6C964659-99C4-474E-A71C-47DE157DF175}">
      <text>
        <r>
          <rPr>
            <b/>
            <sz val="9"/>
            <color indexed="81"/>
            <rFont val="Tahoma"/>
            <family val="2"/>
          </rPr>
          <t>Svahn Joakim:</t>
        </r>
        <r>
          <rPr>
            <sz val="9"/>
            <color indexed="81"/>
            <rFont val="Tahoma"/>
            <family val="2"/>
          </rPr>
          <t xml:space="preserve">
Do</t>
        </r>
        <r>
          <rPr>
            <b/>
            <sz val="9"/>
            <color indexed="81"/>
            <rFont val="Tahoma"/>
            <family val="2"/>
          </rPr>
          <t xml:space="preserve"> not</t>
        </r>
        <r>
          <rPr>
            <sz val="9"/>
            <color indexed="81"/>
            <rFont val="Tahoma"/>
            <family val="2"/>
          </rPr>
          <t xml:space="preserve"> include non-cash expenses, such as depreciation and amortization.</t>
        </r>
      </text>
    </comment>
    <comment ref="B35" authorId="0" shapeId="0" xr:uid="{E4AAF49B-68C5-4083-80ED-DBB18B39007F}">
      <text>
        <r>
          <rPr>
            <b/>
            <sz val="9"/>
            <color indexed="81"/>
            <rFont val="Tahoma"/>
            <family val="2"/>
          </rPr>
          <t>Svahn Joakim:</t>
        </r>
        <r>
          <rPr>
            <sz val="9"/>
            <color indexed="81"/>
            <rFont val="Tahoma"/>
            <family val="2"/>
          </rPr>
          <t xml:space="preserve">
Use 10% as a stencil interest rate</t>
        </r>
      </text>
    </comment>
  </commentList>
</comments>
</file>

<file path=xl/sharedStrings.xml><?xml version="1.0" encoding="utf-8"?>
<sst xmlns="http://schemas.openxmlformats.org/spreadsheetml/2006/main" count="131" uniqueCount="82">
  <si>
    <t>Legend</t>
  </si>
  <si>
    <t>Currency</t>
  </si>
  <si>
    <t>Formula</t>
  </si>
  <si>
    <t xml:space="preserve">Cashflow projection </t>
  </si>
  <si>
    <t>Forecast values</t>
  </si>
  <si>
    <t>Financial Year (FY)</t>
  </si>
  <si>
    <t>Revenues (+)</t>
  </si>
  <si>
    <t>Cost of Goods Sold  (COGS) (–)</t>
  </si>
  <si>
    <t>Gross profit</t>
  </si>
  <si>
    <t>Operating expenses (OPEX) (–)</t>
  </si>
  <si>
    <t>EBITDA</t>
  </si>
  <si>
    <t>Tax payments (–)</t>
  </si>
  <si>
    <t>Cash flow from operations</t>
  </si>
  <si>
    <t>Investments (Total CAPEX) (–)</t>
  </si>
  <si>
    <t>Cash flow from investing activities</t>
  </si>
  <si>
    <t>Shareholder loan drawdown (+)</t>
  </si>
  <si>
    <t>Share capital drawdown (+)</t>
  </si>
  <si>
    <t>Loan drawdown (not incl. NEFCO loan) (+)</t>
  </si>
  <si>
    <t>Cash flow available - Debt service</t>
  </si>
  <si>
    <t>Cash flow available - Debt repayment</t>
  </si>
  <si>
    <t>Cash flow available - Shareholder loan interest</t>
  </si>
  <si>
    <t>Shareholder loan interest payment (–)</t>
  </si>
  <si>
    <t xml:space="preserve">Cash flow available - Shareholder repayments and dividends </t>
  </si>
  <si>
    <t>Shareholder loan repayment (–)</t>
  </si>
  <si>
    <t>Dividends payout (–)</t>
  </si>
  <si>
    <t>Cash flow after distributions and changes in debt facilities</t>
  </si>
  <si>
    <t>Cash Flow beginning of period</t>
  </si>
  <si>
    <t>Closing Cash</t>
  </si>
  <si>
    <t>Percentage of revenues</t>
  </si>
  <si>
    <t>EBITDA margin</t>
  </si>
  <si>
    <t>Gross margin</t>
  </si>
  <si>
    <t>∆Revenue</t>
  </si>
  <si>
    <t>Scenario</t>
  </si>
  <si>
    <t>∆COGS</t>
  </si>
  <si>
    <t>∆OPEX</t>
  </si>
  <si>
    <t>Supplementary questions                 FY</t>
  </si>
  <si>
    <t>A/R out of sales</t>
  </si>
  <si>
    <t>A/P out of sales</t>
  </si>
  <si>
    <t>∆ Cash flow</t>
  </si>
  <si>
    <t>Cash Flow from operations</t>
  </si>
  <si>
    <t>∆ A/P (incr. bal= increasing (+) cash funds)</t>
  </si>
  <si>
    <t>∆ A/R (incr.bal = reducing ( ­­- ) cash funds)</t>
  </si>
  <si>
    <t>∆ Inventory (incr.bal = reducing ( - ) cash funds)</t>
  </si>
  <si>
    <t>Supplementary information                 FY</t>
  </si>
  <si>
    <t>BASE CASE</t>
  </si>
  <si>
    <t>Potential expenditures other than CAPEX (–)</t>
  </si>
  <si>
    <t>Please estimate the closing balance of the client receiveables at year end. (+)</t>
  </si>
  <si>
    <t>Please estimate the closing balance of inventory at year end (if applicable). (+)</t>
  </si>
  <si>
    <t>Please estimate the closing balance of the trade payables at year end. (–)</t>
  </si>
  <si>
    <t>Nefco loan drawdown (+)</t>
  </si>
  <si>
    <t>Subordinated loan interest payment (–)</t>
  </si>
  <si>
    <t>Subordinated loan repayment (–)</t>
  </si>
  <si>
    <t>Nefco interest payment (–)</t>
  </si>
  <si>
    <t>Nefco loan repayment (–)</t>
  </si>
  <si>
    <t>Debt service - All debt</t>
  </si>
  <si>
    <t>Other senior loan interest payment (–)</t>
  </si>
  <si>
    <t>Other senior loan repayment (–)</t>
  </si>
  <si>
    <t>Loan drawdown (not incl. Nefco loan) (+)</t>
  </si>
  <si>
    <t>SENSITIVITY - Scenario 1</t>
  </si>
  <si>
    <t>SENSITIVITY - Scenario 2</t>
  </si>
  <si>
    <t>DSCR - All debt</t>
  </si>
  <si>
    <t>DSCR - Excl. subordinated debt</t>
  </si>
  <si>
    <t>Debt service - Excl. subordinated debt</t>
  </si>
  <si>
    <t xml:space="preserve">DSCR - All debt and considering ∆WC </t>
  </si>
  <si>
    <t xml:space="preserve">DSCR excl.subordinated loans &amp; considering ∆WC  </t>
  </si>
  <si>
    <t>Actual values</t>
  </si>
  <si>
    <t>Input field - actual values</t>
  </si>
  <si>
    <t>Input field - forecast value</t>
  </si>
  <si>
    <t>DSCR</t>
  </si>
  <si>
    <t>Financial year</t>
  </si>
  <si>
    <t>Revenues</t>
  </si>
  <si>
    <t>DSCR - Excl. subord. loans</t>
  </si>
  <si>
    <t>Company:</t>
  </si>
  <si>
    <t>Currency:</t>
  </si>
  <si>
    <t xml:space="preserve">Year of application to Nefco: </t>
  </si>
  <si>
    <t xml:space="preserve">    (–) insert negative value   │   (+) insert positive value</t>
  </si>
  <si>
    <t>Details</t>
  </si>
  <si>
    <t xml:space="preserve">    Cashflow projection </t>
  </si>
  <si>
    <t xml:space="preserve">Year of aplication to Nefco </t>
  </si>
  <si>
    <t>Other income (+)</t>
  </si>
  <si>
    <t>List the key assumptions behind the figures provided in the cashflow projection (including sales projections, cost structure, new recruitments, planned investments, financing rounds, etc.)</t>
  </si>
  <si>
    <t>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</si>
</sst>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);\(#,##0\);&quot;-  &quot;;&quot; &quot;@&quot; &quot;"/>
    <numFmt numFmtId="165" formatCode="0.0\ %"/>
    <numFmt numFmtId="166" formatCode="0.0"/>
    <numFmt numFmtId="167" formatCode="#,##0.0_ ;\-#,##0.0\ "/>
  </numFmts>
  <fonts count="3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FF"/>
      <name val="Arial"/>
      <family val="2"/>
    </font>
    <font>
      <b/>
      <sz val="13"/>
      <color theme="0"/>
      <name val="Arial"/>
      <family val="2"/>
    </font>
    <font>
      <b/>
      <sz val="10"/>
      <color theme="3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Arial"/>
      <family val="2"/>
    </font>
    <font>
      <i/>
      <sz val="11"/>
      <color rgb="FFFF0000"/>
      <name val="Arial"/>
      <family val="2"/>
    </font>
    <font>
      <sz val="11"/>
      <color rgb="FFFF0000"/>
      <name val="Arial"/>
      <family val="2"/>
    </font>
    <font>
      <sz val="11"/>
      <color theme="8"/>
      <name val="Arial"/>
      <family val="2"/>
    </font>
    <font>
      <i/>
      <sz val="11"/>
      <color theme="8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9"/>
      <color theme="1"/>
      <name val="Arial"/>
      <family val="2"/>
    </font>
    <font>
      <i/>
      <sz val="9"/>
      <color theme="0" tint="-0.249977111117893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b/>
      <sz val="10"/>
      <color rgb="FFC00000"/>
      <name val="Arial"/>
      <family val="2"/>
    </font>
    <font>
      <b/>
      <sz val="13"/>
      <name val="Arial"/>
      <family val="2"/>
    </font>
    <font>
      <i/>
      <sz val="9"/>
      <color rgb="FF0000FF"/>
      <name val="Arial"/>
      <family val="2"/>
    </font>
    <font>
      <sz val="11"/>
      <name val="Arial"/>
      <family val="2"/>
    </font>
    <font>
      <b/>
      <sz val="13"/>
      <color theme="1"/>
      <name val="Arial"/>
      <family val="2"/>
    </font>
    <font>
      <sz val="9"/>
      <color theme="1"/>
      <name val="Arial"/>
      <family val="2"/>
    </font>
    <font>
      <i/>
      <sz val="10"/>
      <color theme="0" tint="-0.499984740745262"/>
      <name val="Arial"/>
      <family val="2"/>
    </font>
    <font>
      <i/>
      <sz val="10"/>
      <color rgb="FF0000FF"/>
      <name val="Arial"/>
      <family val="2"/>
    </font>
    <font>
      <sz val="10"/>
      <color theme="1"/>
      <name val="Calibri"/>
      <family val="2"/>
      <charset val="1"/>
      <scheme val="minor"/>
    </font>
    <font>
      <b/>
      <sz val="10"/>
      <color theme="0"/>
      <name val="Arial"/>
      <family val="2"/>
    </font>
    <font>
      <b/>
      <sz val="10"/>
      <color rgb="FF0000FF"/>
      <name val="Arial"/>
      <family val="2"/>
    </font>
    <font>
      <sz val="11"/>
      <color theme="0"/>
      <name val="Calibri"/>
      <family val="2"/>
      <charset val="1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00C864"/>
        <bgColor indexed="64"/>
      </patternFill>
    </fill>
    <fill>
      <patternFill patternType="solid">
        <fgColor rgb="FFD2FF96"/>
        <bgColor indexed="64"/>
      </patternFill>
    </fill>
    <fill>
      <patternFill patternType="solid">
        <fgColor rgb="FFC8B4FF"/>
        <bgColor indexed="64"/>
      </patternFill>
    </fill>
    <fill>
      <patternFill patternType="solid">
        <fgColor rgb="FFC8E6E6"/>
        <bgColor indexed="64"/>
      </patternFill>
    </fill>
    <fill>
      <patternFill patternType="solid">
        <fgColor rgb="FFFF3C64"/>
        <bgColor indexed="64"/>
      </patternFill>
    </fill>
  </fills>
  <borders count="9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B2B2B2"/>
      </bottom>
      <diagonal/>
    </border>
    <border>
      <left/>
      <right style="dashed">
        <color indexed="64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dashed">
        <color auto="1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double">
        <color rgb="FFB2B2B2"/>
      </top>
      <bottom style="double">
        <color rgb="FFB2B2B2"/>
      </bottom>
      <diagonal/>
    </border>
    <border>
      <left style="thin">
        <color rgb="FFB2B2B2"/>
      </left>
      <right style="dashed">
        <color auto="1"/>
      </right>
      <top style="double">
        <color rgb="FFB2B2B2"/>
      </top>
      <bottom style="double">
        <color rgb="FFB2B2B2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dashed">
        <color auto="1"/>
      </right>
      <top/>
      <bottom/>
      <diagonal/>
    </border>
    <border>
      <left/>
      <right/>
      <top style="double">
        <color rgb="FFB2B2B2"/>
      </top>
      <bottom style="double">
        <color rgb="FFB2B2B2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 style="thin">
        <color rgb="FFB2B2B2"/>
      </left>
      <right/>
      <top style="double">
        <color rgb="FFB2B2B2"/>
      </top>
      <bottom style="double">
        <color rgb="FFB2B2B2"/>
      </bottom>
      <diagonal/>
    </border>
    <border>
      <left/>
      <right style="thin">
        <color rgb="FFB2B2B2"/>
      </right>
      <top style="double">
        <color rgb="FFB2B2B2"/>
      </top>
      <bottom style="double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 style="dashed">
        <color auto="1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double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theme="2" tint="-9.9948118533890809E-2"/>
      </left>
      <right style="dashed">
        <color theme="2" tint="-9.9948118533890809E-2"/>
      </right>
      <top style="medium">
        <color indexed="64"/>
      </top>
      <bottom style="dashed">
        <color theme="2" tint="-9.9948118533890809E-2"/>
      </bottom>
      <diagonal/>
    </border>
    <border>
      <left style="dashed">
        <color theme="2" tint="-9.9948118533890809E-2"/>
      </left>
      <right style="dashed">
        <color theme="2" tint="-9.9948118533890809E-2"/>
      </right>
      <top style="dashed">
        <color theme="2" tint="-9.9948118533890809E-2"/>
      </top>
      <bottom style="dashed">
        <color theme="2" tint="-9.9948118533890809E-2"/>
      </bottom>
      <diagonal/>
    </border>
    <border>
      <left style="dashed">
        <color theme="2" tint="-9.9948118533890809E-2"/>
      </left>
      <right style="dashed">
        <color theme="2" tint="-9.9948118533890809E-2"/>
      </right>
      <top style="dashed">
        <color theme="2" tint="-9.9948118533890809E-2"/>
      </top>
      <bottom style="medium">
        <color indexed="64"/>
      </bottom>
      <diagonal/>
    </border>
    <border>
      <left style="thin">
        <color indexed="64"/>
      </left>
      <right style="dashed">
        <color theme="2" tint="-9.9948118533890809E-2"/>
      </right>
      <top style="medium">
        <color indexed="64"/>
      </top>
      <bottom style="dashed">
        <color theme="2" tint="-9.9948118533890809E-2"/>
      </bottom>
      <diagonal/>
    </border>
    <border>
      <left style="thin">
        <color indexed="64"/>
      </left>
      <right style="dashed">
        <color theme="2" tint="-9.9948118533890809E-2"/>
      </right>
      <top style="dashed">
        <color theme="2" tint="-9.9948118533890809E-2"/>
      </top>
      <bottom style="dashed">
        <color theme="2" tint="-9.9948118533890809E-2"/>
      </bottom>
      <diagonal/>
    </border>
    <border>
      <left style="thin">
        <color indexed="64"/>
      </left>
      <right style="dashed">
        <color theme="2" tint="-9.9948118533890809E-2"/>
      </right>
      <top style="dashed">
        <color theme="2" tint="-9.9948118533890809E-2"/>
      </top>
      <bottom style="medium">
        <color indexed="64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theme="1"/>
      </top>
      <bottom style="double">
        <color rgb="FFB2B2B2"/>
      </bottom>
      <diagonal/>
    </border>
    <border>
      <left/>
      <right/>
      <top style="medium">
        <color theme="1"/>
      </top>
      <bottom style="double">
        <color rgb="FFB2B2B2"/>
      </bottom>
      <diagonal/>
    </border>
    <border>
      <left style="thin">
        <color rgb="FFB2B2B2"/>
      </left>
      <right/>
      <top style="thin">
        <color rgb="FFB2B2B2"/>
      </top>
      <bottom/>
      <diagonal/>
    </border>
    <border>
      <left/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/>
      <right style="dashed">
        <color auto="1"/>
      </right>
      <top/>
      <bottom style="thin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/>
      <top style="thin">
        <color indexed="64"/>
      </top>
      <bottom/>
      <diagonal/>
    </border>
    <border>
      <left/>
      <right style="thin">
        <color rgb="FFB2B2B2"/>
      </right>
      <top style="thin">
        <color indexed="64"/>
      </top>
      <bottom/>
      <diagonal/>
    </border>
    <border>
      <left style="dashed">
        <color auto="1"/>
      </left>
      <right style="thin">
        <color rgb="FFB2B2B2"/>
      </right>
      <top/>
      <bottom/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dashed">
        <color auto="1"/>
      </left>
      <right style="thin">
        <color rgb="FFB2B2B2"/>
      </right>
      <top/>
      <bottom style="thin">
        <color indexed="64"/>
      </bottom>
      <diagonal/>
    </border>
    <border>
      <left/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/>
      <top/>
      <bottom style="medium">
        <color auto="1"/>
      </bottom>
      <diagonal/>
    </border>
    <border>
      <left/>
      <right style="thin">
        <color rgb="FFB2B2B2"/>
      </right>
      <top/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B2B2B2"/>
      </left>
      <right/>
      <top style="medium">
        <color auto="1"/>
      </top>
      <bottom/>
      <diagonal/>
    </border>
    <border>
      <left/>
      <right/>
      <top/>
      <bottom style="thin">
        <color rgb="FFB2B2B2"/>
      </bottom>
      <diagonal/>
    </border>
    <border>
      <left/>
      <right style="thin">
        <color rgb="FFB2B2B2"/>
      </right>
      <top style="medium">
        <color auto="1"/>
      </top>
      <bottom/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theme="1"/>
      </top>
      <bottom style="thin">
        <color rgb="FFB2B2B2"/>
      </bottom>
      <diagonal/>
    </border>
    <border>
      <left style="thin">
        <color rgb="FFB2B2B2"/>
      </left>
      <right style="dashed">
        <color theme="1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dashed">
        <color theme="1"/>
      </right>
      <top style="double">
        <color rgb="FFB2B2B2"/>
      </top>
      <bottom style="thin">
        <color rgb="FFB2B2B2"/>
      </bottom>
      <diagonal/>
    </border>
    <border>
      <left style="thin">
        <color rgb="FFB2B2B2"/>
      </left>
      <right style="dashed">
        <color theme="1"/>
      </right>
      <top style="double">
        <color rgb="FFB2B2B2"/>
      </top>
      <bottom style="double">
        <color rgb="FFB2B2B2"/>
      </bottom>
      <diagonal/>
    </border>
    <border>
      <left style="thin">
        <color rgb="FFB2B2B2"/>
      </left>
      <right style="dashed">
        <color theme="1"/>
      </right>
      <top/>
      <bottom/>
      <diagonal/>
    </border>
    <border>
      <left/>
      <right style="dashed">
        <color theme="1"/>
      </right>
      <top/>
      <bottom/>
      <diagonal/>
    </border>
    <border>
      <left style="thin">
        <color rgb="FFB2B2B2"/>
      </left>
      <right style="dashed">
        <color theme="1"/>
      </right>
      <top style="thin">
        <color rgb="FFB2B2B2"/>
      </top>
      <bottom/>
      <diagonal/>
    </border>
    <border>
      <left style="thin">
        <color rgb="FFB2B2B2"/>
      </left>
      <right style="dashed">
        <color theme="1"/>
      </right>
      <top style="medium">
        <color theme="1"/>
      </top>
      <bottom style="double">
        <color rgb="FFB2B2B2"/>
      </bottom>
      <diagonal/>
    </border>
    <border>
      <left style="thin">
        <color rgb="FFB2B2B2"/>
      </left>
      <right style="dashed">
        <color theme="1"/>
      </right>
      <top style="thin">
        <color rgb="FFB2B2B2"/>
      </top>
      <bottom style="double">
        <color rgb="FFB2B2B2"/>
      </bottom>
      <diagonal/>
    </border>
    <border>
      <left style="thin">
        <color rgb="FFB2B2B2"/>
      </left>
      <right style="dashed">
        <color theme="1"/>
      </right>
      <top/>
      <bottom style="double">
        <color rgb="FFB2B2B2"/>
      </bottom>
      <diagonal/>
    </border>
    <border>
      <left/>
      <right style="dashed">
        <color theme="1"/>
      </right>
      <top style="thin">
        <color indexed="64"/>
      </top>
      <bottom style="thin">
        <color rgb="FFB2B2B2"/>
      </bottom>
      <diagonal/>
    </border>
    <border>
      <left style="thin">
        <color rgb="FF00C864"/>
      </left>
      <right/>
      <top/>
      <bottom/>
      <diagonal/>
    </border>
    <border>
      <left style="medium">
        <color rgb="FF00C864"/>
      </left>
      <right/>
      <top/>
      <bottom/>
      <diagonal/>
    </border>
    <border>
      <left style="thin">
        <color rgb="FF00C864"/>
      </left>
      <right/>
      <top/>
      <bottom style="medium">
        <color rgb="FF00C864"/>
      </bottom>
      <diagonal/>
    </border>
    <border>
      <left/>
      <right/>
      <top/>
      <bottom style="medium">
        <color rgb="FF00C864"/>
      </bottom>
      <diagonal/>
    </border>
    <border>
      <left/>
      <right style="medium">
        <color rgb="FF00C864"/>
      </right>
      <top/>
      <bottom/>
      <diagonal/>
    </border>
    <border>
      <left/>
      <right style="medium">
        <color rgb="FF00C864"/>
      </right>
      <top/>
      <bottom style="medium">
        <color rgb="FF00C864"/>
      </bottom>
      <diagonal/>
    </border>
    <border>
      <left style="thin">
        <color rgb="FFB2B2B2"/>
      </left>
      <right style="medium">
        <color rgb="FF00C864"/>
      </right>
      <top/>
      <bottom/>
      <diagonal/>
    </border>
    <border>
      <left style="medium">
        <color rgb="FF00C864"/>
      </left>
      <right/>
      <top style="medium">
        <color rgb="FF00C864"/>
      </top>
      <bottom/>
      <diagonal/>
    </border>
    <border>
      <left/>
      <right/>
      <top style="medium">
        <color rgb="FF00C864"/>
      </top>
      <bottom/>
      <diagonal/>
    </border>
    <border>
      <left/>
      <right style="medium">
        <color rgb="FF00C864"/>
      </right>
      <top style="medium">
        <color rgb="FF00C864"/>
      </top>
      <bottom/>
      <diagonal/>
    </border>
    <border>
      <left style="medium">
        <color rgb="FF00C864"/>
      </left>
      <right/>
      <top/>
      <bottom style="medium">
        <color rgb="FF00C864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5">
    <xf numFmtId="0" fontId="0" fillId="0" borderId="0" xfId="0"/>
    <xf numFmtId="0" fontId="2" fillId="0" borderId="0" xfId="0" applyFont="1" applyProtection="1"/>
    <xf numFmtId="0" fontId="2" fillId="0" borderId="0" xfId="0" applyFont="1" applyBorder="1" applyProtection="1"/>
    <xf numFmtId="0" fontId="2" fillId="0" borderId="2" xfId="0" applyFont="1" applyBorder="1" applyProtection="1"/>
    <xf numFmtId="0" fontId="2" fillId="2" borderId="1" xfId="1" applyFont="1" applyBorder="1" applyProtection="1"/>
    <xf numFmtId="0" fontId="2" fillId="0" borderId="1" xfId="1" applyFont="1" applyFill="1" applyBorder="1" applyProtection="1"/>
    <xf numFmtId="0" fontId="2" fillId="0" borderId="0" xfId="0" applyFont="1" applyFill="1" applyBorder="1" applyProtection="1"/>
    <xf numFmtId="3" fontId="9" fillId="0" borderId="1" xfId="1" applyNumberFormat="1" applyFont="1" applyFill="1" applyAlignment="1" applyProtection="1">
      <alignment horizontal="left" vertical="center"/>
    </xf>
    <xf numFmtId="164" fontId="10" fillId="2" borderId="1" xfId="1" applyNumberFormat="1" applyFont="1" applyBorder="1" applyAlignment="1" applyProtection="1">
      <alignment horizontal="center" vertical="center" wrapText="1"/>
      <protection locked="0"/>
    </xf>
    <xf numFmtId="164" fontId="10" fillId="2" borderId="10" xfId="1" applyNumberFormat="1" applyFont="1" applyBorder="1" applyAlignment="1" applyProtection="1">
      <alignment horizontal="center" vertical="center" wrapText="1"/>
      <protection locked="0"/>
    </xf>
    <xf numFmtId="3" fontId="9" fillId="0" borderId="1" xfId="1" applyNumberFormat="1" applyFont="1" applyFill="1" applyAlignment="1" applyProtection="1">
      <alignment horizontal="left" vertical="center" wrapText="1"/>
    </xf>
    <xf numFmtId="3" fontId="11" fillId="0" borderId="11" xfId="1" applyNumberFormat="1" applyFont="1" applyFill="1" applyBorder="1" applyAlignment="1" applyProtection="1">
      <alignment horizontal="left" vertical="center"/>
    </xf>
    <xf numFmtId="0" fontId="12" fillId="0" borderId="11" xfId="0" applyFont="1" applyBorder="1" applyProtection="1"/>
    <xf numFmtId="164" fontId="11" fillId="0" borderId="11" xfId="1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Protection="1"/>
    <xf numFmtId="3" fontId="11" fillId="0" borderId="13" xfId="1" applyNumberFormat="1" applyFont="1" applyFill="1" applyBorder="1" applyAlignment="1" applyProtection="1">
      <alignment horizontal="left" vertical="center"/>
    </xf>
    <xf numFmtId="164" fontId="11" fillId="0" borderId="0" xfId="1" applyNumberFormat="1" applyFont="1" applyFill="1" applyBorder="1" applyAlignment="1" applyProtection="1">
      <alignment horizontal="center" vertical="center" wrapText="1"/>
    </xf>
    <xf numFmtId="3" fontId="9" fillId="0" borderId="1" xfId="1" applyNumberFormat="1" applyFont="1" applyFill="1" applyBorder="1" applyAlignment="1" applyProtection="1">
      <alignment horizontal="left" vertical="center"/>
    </xf>
    <xf numFmtId="3" fontId="9" fillId="0" borderId="14" xfId="1" applyNumberFormat="1" applyFont="1" applyFill="1" applyBorder="1" applyAlignment="1" applyProtection="1">
      <alignment horizontal="left" vertical="center"/>
    </xf>
    <xf numFmtId="0" fontId="12" fillId="0" borderId="17" xfId="0" applyFont="1" applyBorder="1" applyProtection="1"/>
    <xf numFmtId="3" fontId="7" fillId="0" borderId="1" xfId="1" applyNumberFormat="1" applyFont="1" applyFill="1" applyAlignment="1" applyProtection="1">
      <alignment horizontal="left" vertical="center"/>
    </xf>
    <xf numFmtId="164" fontId="7" fillId="0" borderId="0" xfId="1" applyNumberFormat="1" applyFont="1" applyFill="1" applyBorder="1" applyAlignment="1" applyProtection="1">
      <alignment horizontal="center" vertical="center" wrapText="1"/>
    </xf>
    <xf numFmtId="164" fontId="7" fillId="0" borderId="5" xfId="1" applyNumberFormat="1" applyFont="1" applyFill="1" applyBorder="1" applyAlignment="1" applyProtection="1">
      <alignment horizontal="center" vertical="center" wrapText="1"/>
    </xf>
    <xf numFmtId="3" fontId="11" fillId="0" borderId="18" xfId="1" applyNumberFormat="1" applyFont="1" applyFill="1" applyBorder="1" applyAlignment="1" applyProtection="1">
      <alignment horizontal="left" vertical="center"/>
    </xf>
    <xf numFmtId="3" fontId="7" fillId="0" borderId="14" xfId="1" applyNumberFormat="1" applyFont="1" applyFill="1" applyBorder="1" applyAlignment="1" applyProtection="1">
      <alignment horizontal="left" vertical="center"/>
    </xf>
    <xf numFmtId="0" fontId="15" fillId="0" borderId="0" xfId="0" applyFont="1" applyBorder="1" applyProtection="1"/>
    <xf numFmtId="0" fontId="16" fillId="0" borderId="0" xfId="0" applyFont="1" applyBorder="1" applyProtection="1"/>
    <xf numFmtId="3" fontId="7" fillId="0" borderId="13" xfId="1" applyNumberFormat="1" applyFont="1" applyFill="1" applyBorder="1" applyAlignment="1" applyProtection="1">
      <alignment horizontal="left" vertical="center" wrapText="1"/>
    </xf>
    <xf numFmtId="3" fontId="7" fillId="0" borderId="1" xfId="1" applyNumberFormat="1" applyFont="1" applyFill="1" applyBorder="1" applyAlignment="1" applyProtection="1">
      <alignment horizontal="left" vertical="center"/>
    </xf>
    <xf numFmtId="164" fontId="17" fillId="0" borderId="0" xfId="0" applyNumberFormat="1" applyFont="1" applyBorder="1" applyAlignment="1" applyProtection="1">
      <alignment horizontal="center" vertical="center"/>
    </xf>
    <xf numFmtId="0" fontId="12" fillId="0" borderId="0" xfId="0" applyFont="1" applyProtection="1"/>
    <xf numFmtId="0" fontId="3" fillId="0" borderId="0" xfId="0" applyFont="1" applyProtection="1"/>
    <xf numFmtId="164" fontId="11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Protection="1"/>
    <xf numFmtId="0" fontId="3" fillId="0" borderId="21" xfId="0" applyFont="1" applyBorder="1" applyAlignment="1" applyProtection="1">
      <alignment vertical="center"/>
    </xf>
    <xf numFmtId="0" fontId="3" fillId="0" borderId="21" xfId="0" applyFont="1" applyBorder="1" applyProtection="1"/>
    <xf numFmtId="164" fontId="17" fillId="0" borderId="21" xfId="0" applyNumberFormat="1" applyFont="1" applyBorder="1" applyAlignment="1" applyProtection="1">
      <alignment horizontal="center" vertical="center"/>
    </xf>
    <xf numFmtId="0" fontId="2" fillId="0" borderId="23" xfId="0" applyFont="1" applyBorder="1" applyProtection="1"/>
    <xf numFmtId="164" fontId="7" fillId="0" borderId="23" xfId="0" applyNumberFormat="1" applyFont="1" applyBorder="1" applyAlignment="1" applyProtection="1">
      <alignment horizontal="center" vertical="center"/>
    </xf>
    <xf numFmtId="164" fontId="7" fillId="0" borderId="24" xfId="0" applyNumberFormat="1" applyFont="1" applyBorder="1" applyAlignment="1" applyProtection="1">
      <alignment horizontal="center" vertical="center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3" fontId="11" fillId="0" borderId="0" xfId="1" applyNumberFormat="1" applyFont="1" applyFill="1" applyBorder="1" applyAlignment="1" applyProtection="1">
      <alignment horizontal="left" vertical="center"/>
    </xf>
    <xf numFmtId="0" fontId="20" fillId="0" borderId="13" xfId="0" applyFont="1" applyBorder="1" applyAlignment="1">
      <alignment horizontal="right"/>
    </xf>
    <xf numFmtId="164" fontId="11" fillId="0" borderId="15" xfId="1" applyNumberFormat="1" applyFont="1" applyFill="1" applyBorder="1" applyAlignment="1" applyProtection="1">
      <alignment horizontal="center" vertical="center" wrapText="1"/>
    </xf>
    <xf numFmtId="165" fontId="21" fillId="0" borderId="25" xfId="2" applyNumberFormat="1" applyFont="1" applyFill="1" applyBorder="1" applyAlignment="1" applyProtection="1">
      <alignment horizontal="center" vertical="center" wrapText="1"/>
    </xf>
    <xf numFmtId="164" fontId="11" fillId="0" borderId="25" xfId="1" applyNumberFormat="1" applyFont="1" applyFill="1" applyBorder="1" applyAlignment="1" applyProtection="1">
      <alignment horizontal="center" vertical="center" wrapText="1"/>
    </xf>
    <xf numFmtId="165" fontId="21" fillId="0" borderId="26" xfId="2" applyNumberFormat="1" applyFont="1" applyFill="1" applyBorder="1" applyAlignment="1" applyProtection="1">
      <alignment horizontal="center" vertical="center" wrapText="1"/>
    </xf>
    <xf numFmtId="164" fontId="11" fillId="0" borderId="26" xfId="1" applyNumberFormat="1" applyFont="1" applyFill="1" applyBorder="1" applyAlignment="1" applyProtection="1">
      <alignment horizontal="center" vertical="center" wrapText="1"/>
    </xf>
    <xf numFmtId="165" fontId="20" fillId="0" borderId="25" xfId="2" applyNumberFormat="1" applyFont="1" applyFill="1" applyBorder="1" applyAlignment="1" applyProtection="1">
      <alignment horizontal="center" vertical="center" wrapText="1"/>
    </xf>
    <xf numFmtId="165" fontId="21" fillId="0" borderId="27" xfId="2" applyNumberFormat="1" applyFont="1" applyFill="1" applyBorder="1" applyAlignment="1" applyProtection="1">
      <alignment horizontal="center" vertical="center" wrapText="1"/>
    </xf>
    <xf numFmtId="0" fontId="12" fillId="0" borderId="23" xfId="0" applyFont="1" applyBorder="1" applyAlignment="1" applyProtection="1">
      <alignment horizontal="right"/>
    </xf>
    <xf numFmtId="0" fontId="10" fillId="2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/>
    </xf>
    <xf numFmtId="0" fontId="2" fillId="0" borderId="30" xfId="0" applyFont="1" applyBorder="1" applyProtection="1"/>
    <xf numFmtId="0" fontId="2" fillId="0" borderId="33" xfId="0" applyFont="1" applyBorder="1" applyAlignment="1" applyProtection="1">
      <alignment horizontal="center" vertical="center"/>
    </xf>
    <xf numFmtId="0" fontId="2" fillId="0" borderId="34" xfId="0" applyFont="1" applyBorder="1" applyProtection="1"/>
    <xf numFmtId="0" fontId="2" fillId="0" borderId="35" xfId="0" applyFont="1" applyBorder="1" applyProtection="1"/>
    <xf numFmtId="0" fontId="2" fillId="0" borderId="36" xfId="0" applyFont="1" applyBorder="1" applyProtection="1"/>
    <xf numFmtId="0" fontId="2" fillId="0" borderId="37" xfId="0" applyFont="1" applyBorder="1" applyProtection="1"/>
    <xf numFmtId="0" fontId="2" fillId="0" borderId="38" xfId="0" applyFont="1" applyBorder="1" applyProtection="1"/>
    <xf numFmtId="0" fontId="14" fillId="0" borderId="0" xfId="0" applyFont="1" applyProtection="1"/>
    <xf numFmtId="0" fontId="2" fillId="0" borderId="0" xfId="0" applyFont="1" applyAlignment="1" applyProtection="1">
      <alignment wrapText="1"/>
    </xf>
    <xf numFmtId="0" fontId="3" fillId="0" borderId="0" xfId="0" applyFont="1" applyAlignment="1" applyProtection="1">
      <alignment horizontal="center" vertical="center"/>
    </xf>
    <xf numFmtId="0" fontId="23" fillId="0" borderId="0" xfId="0" applyFont="1" applyFill="1" applyAlignment="1">
      <alignment horizontal="right"/>
    </xf>
    <xf numFmtId="0" fontId="2" fillId="0" borderId="0" xfId="0" applyFont="1" applyFill="1" applyProtection="1"/>
    <xf numFmtId="0" fontId="22" fillId="0" borderId="0" xfId="0" applyFont="1" applyFill="1" applyProtection="1"/>
    <xf numFmtId="0" fontId="23" fillId="0" borderId="0" xfId="0" applyFont="1" applyFill="1" applyProtection="1"/>
    <xf numFmtId="0" fontId="3" fillId="0" borderId="0" xfId="0" applyFont="1" applyAlignment="1" applyProtection="1">
      <alignment horizontal="left"/>
    </xf>
    <xf numFmtId="164" fontId="1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</xf>
    <xf numFmtId="9" fontId="2" fillId="0" borderId="33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right"/>
    </xf>
    <xf numFmtId="164" fontId="7" fillId="0" borderId="0" xfId="0" applyNumberFormat="1" applyFont="1" applyBorder="1" applyAlignment="1" applyProtection="1">
      <alignment horizontal="center" vertical="center"/>
    </xf>
    <xf numFmtId="0" fontId="24" fillId="0" borderId="0" xfId="0" applyFont="1" applyFill="1" applyAlignment="1">
      <alignment horizontal="right"/>
    </xf>
    <xf numFmtId="0" fontId="17" fillId="3" borderId="0" xfId="0" applyFont="1" applyFill="1" applyAlignment="1">
      <alignment horizontal="right"/>
    </xf>
    <xf numFmtId="0" fontId="2" fillId="4" borderId="0" xfId="0" applyFont="1" applyFill="1" applyBorder="1" applyProtection="1"/>
    <xf numFmtId="0" fontId="12" fillId="4" borderId="0" xfId="0" applyFont="1" applyFill="1" applyBorder="1" applyProtection="1"/>
    <xf numFmtId="0" fontId="3" fillId="4" borderId="0" xfId="0" applyFont="1" applyFill="1" applyBorder="1" applyProtection="1"/>
    <xf numFmtId="3" fontId="7" fillId="0" borderId="0" xfId="1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left" vertical="center"/>
    </xf>
    <xf numFmtId="0" fontId="3" fillId="0" borderId="0" xfId="0" applyFont="1" applyAlignment="1" applyProtection="1">
      <alignment horizontal="center"/>
    </xf>
    <xf numFmtId="0" fontId="4" fillId="5" borderId="1" xfId="1" applyFont="1" applyFill="1" applyBorder="1" applyAlignment="1" applyProtection="1">
      <alignment horizontal="right"/>
      <protection locked="0"/>
    </xf>
    <xf numFmtId="0" fontId="2" fillId="0" borderId="3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164" fontId="10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 applyProtection="1">
      <alignment horizontal="right"/>
    </xf>
    <xf numFmtId="0" fontId="20" fillId="0" borderId="0" xfId="0" applyFont="1" applyBorder="1" applyAlignment="1" applyProtection="1">
      <alignment horizontal="right"/>
    </xf>
    <xf numFmtId="165" fontId="20" fillId="0" borderId="25" xfId="2" applyNumberFormat="1" applyFont="1" applyFill="1" applyBorder="1" applyAlignment="1" applyProtection="1">
      <alignment horizontal="center" vertical="center" wrapText="1"/>
      <protection locked="0"/>
    </xf>
    <xf numFmtId="165" fontId="11" fillId="0" borderId="25" xfId="2" applyNumberFormat="1" applyFont="1" applyFill="1" applyBorder="1" applyAlignment="1" applyProtection="1">
      <alignment horizontal="center" vertical="center" wrapText="1"/>
      <protection locked="0"/>
    </xf>
    <xf numFmtId="3" fontId="11" fillId="0" borderId="0" xfId="1" applyNumberFormat="1" applyFont="1" applyFill="1" applyBorder="1" applyAlignment="1" applyProtection="1">
      <alignment horizontal="left" vertical="center"/>
      <protection locked="0"/>
    </xf>
    <xf numFmtId="164" fontId="7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Border="1" applyProtection="1"/>
    <xf numFmtId="0" fontId="2" fillId="8" borderId="0" xfId="0" applyFont="1" applyFill="1" applyBorder="1" applyProtection="1"/>
    <xf numFmtId="0" fontId="2" fillId="9" borderId="0" xfId="0" applyFont="1" applyFill="1" applyBorder="1" applyProtection="1"/>
    <xf numFmtId="0" fontId="2" fillId="10" borderId="0" xfId="0" applyFont="1" applyFill="1" applyBorder="1" applyProtection="1"/>
    <xf numFmtId="0" fontId="2" fillId="11" borderId="0" xfId="0" applyFont="1" applyFill="1" applyBorder="1" applyProtection="1"/>
    <xf numFmtId="164" fontId="26" fillId="0" borderId="13" xfId="0" applyNumberFormat="1" applyFont="1" applyBorder="1" applyAlignment="1" applyProtection="1">
      <alignment horizontal="center"/>
      <protection locked="0"/>
    </xf>
    <xf numFmtId="164" fontId="10" fillId="6" borderId="27" xfId="0" applyNumberFormat="1" applyFont="1" applyFill="1" applyBorder="1" applyAlignment="1" applyProtection="1">
      <alignment horizontal="center" vertical="center" wrapText="1"/>
      <protection locked="0"/>
    </xf>
    <xf numFmtId="0" fontId="7" fillId="9" borderId="0" xfId="0" applyFont="1" applyFill="1"/>
    <xf numFmtId="0" fontId="17" fillId="9" borderId="0" xfId="0" applyFont="1" applyFill="1" applyAlignment="1">
      <alignment horizontal="right"/>
    </xf>
    <xf numFmtId="0" fontId="11" fillId="10" borderId="0" xfId="0" applyFont="1" applyFill="1" applyAlignment="1">
      <alignment horizontal="right" wrapText="1"/>
    </xf>
    <xf numFmtId="0" fontId="11" fillId="10" borderId="0" xfId="0" applyFont="1" applyFill="1" applyAlignment="1">
      <alignment horizontal="right"/>
    </xf>
    <xf numFmtId="0" fontId="22" fillId="10" borderId="40" xfId="0" applyFont="1" applyFill="1" applyBorder="1"/>
    <xf numFmtId="0" fontId="22" fillId="10" borderId="42" xfId="0" applyFont="1" applyFill="1" applyBorder="1"/>
    <xf numFmtId="0" fontId="22" fillId="10" borderId="41" xfId="0" applyFont="1" applyFill="1" applyBorder="1"/>
    <xf numFmtId="0" fontId="23" fillId="10" borderId="0" xfId="0" applyFont="1" applyFill="1" applyAlignment="1">
      <alignment horizontal="right"/>
    </xf>
    <xf numFmtId="0" fontId="17" fillId="11" borderId="0" xfId="0" applyFont="1" applyFill="1" applyAlignment="1">
      <alignment horizontal="right" vertical="center" wrapText="1"/>
    </xf>
    <xf numFmtId="166" fontId="11" fillId="0" borderId="23" xfId="0" applyNumberFormat="1" applyFont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8" fillId="7" borderId="21" xfId="0" applyFont="1" applyFill="1" applyBorder="1" applyAlignment="1" applyProtection="1">
      <alignment horizontal="center" vertical="center"/>
    </xf>
    <xf numFmtId="0" fontId="28" fillId="7" borderId="21" xfId="0" applyFont="1" applyFill="1" applyBorder="1" applyAlignment="1" applyProtection="1">
      <alignment vertical="center"/>
    </xf>
    <xf numFmtId="0" fontId="2" fillId="7" borderId="21" xfId="0" applyFont="1" applyFill="1" applyBorder="1" applyProtection="1"/>
    <xf numFmtId="0" fontId="17" fillId="7" borderId="0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1" applyFont="1" applyFill="1" applyBorder="1" applyProtection="1"/>
    <xf numFmtId="0" fontId="7" fillId="0" borderId="0" xfId="0" applyFont="1" applyBorder="1" applyAlignment="1" applyProtection="1">
      <alignment horizontal="left" vertical="center"/>
    </xf>
    <xf numFmtId="3" fontId="27" fillId="0" borderId="2" xfId="1" applyNumberFormat="1" applyFont="1" applyFill="1" applyBorder="1" applyAlignment="1" applyProtection="1">
      <alignment horizontal="center" vertical="center"/>
    </xf>
    <xf numFmtId="0" fontId="2" fillId="7" borderId="48" xfId="0" applyFont="1" applyFill="1" applyBorder="1" applyProtection="1"/>
    <xf numFmtId="0" fontId="2" fillId="7" borderId="49" xfId="0" applyFont="1" applyFill="1" applyBorder="1" applyProtection="1"/>
    <xf numFmtId="0" fontId="2" fillId="7" borderId="50" xfId="0" applyFont="1" applyFill="1" applyBorder="1" applyProtection="1"/>
    <xf numFmtId="0" fontId="2" fillId="7" borderId="13" xfId="0" applyFont="1" applyFill="1" applyBorder="1" applyProtection="1"/>
    <xf numFmtId="0" fontId="2" fillId="7" borderId="52" xfId="0" applyFont="1" applyFill="1" applyBorder="1" applyProtection="1"/>
    <xf numFmtId="0" fontId="2" fillId="7" borderId="54" xfId="0" applyFont="1" applyFill="1" applyBorder="1" applyProtection="1"/>
    <xf numFmtId="0" fontId="3" fillId="7" borderId="13" xfId="0" applyFont="1" applyFill="1" applyBorder="1" applyAlignment="1" applyProtection="1">
      <alignment vertical="center"/>
    </xf>
    <xf numFmtId="0" fontId="3" fillId="7" borderId="56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3" fontId="3" fillId="0" borderId="58" xfId="0" applyNumberFormat="1" applyFont="1" applyFill="1" applyBorder="1" applyAlignment="1" applyProtection="1">
      <alignment horizontal="center" vertical="center"/>
    </xf>
    <xf numFmtId="0" fontId="2" fillId="0" borderId="13" xfId="0" applyFont="1" applyBorder="1" applyProtection="1"/>
    <xf numFmtId="164" fontId="10" fillId="5" borderId="1" xfId="1" applyNumberFormat="1" applyFont="1" applyFill="1" applyBorder="1" applyAlignment="1" applyProtection="1">
      <alignment horizontal="center" vertical="center"/>
      <protection locked="0"/>
    </xf>
    <xf numFmtId="3" fontId="9" fillId="0" borderId="1" xfId="1" applyNumberFormat="1" applyFont="1" applyFill="1" applyBorder="1" applyAlignment="1" applyProtection="1">
      <alignment horizontal="left" vertical="center" wrapText="1"/>
    </xf>
    <xf numFmtId="164" fontId="11" fillId="0" borderId="52" xfId="1" applyNumberFormat="1" applyFont="1" applyFill="1" applyBorder="1" applyAlignment="1" applyProtection="1">
      <alignment horizontal="center" vertical="center" wrapText="1"/>
    </xf>
    <xf numFmtId="164" fontId="7" fillId="0" borderId="52" xfId="1" applyNumberFormat="1" applyFont="1" applyFill="1" applyBorder="1" applyAlignment="1" applyProtection="1">
      <alignment horizontal="center" vertical="center" wrapText="1"/>
    </xf>
    <xf numFmtId="164" fontId="7" fillId="0" borderId="5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/>
    </xf>
    <xf numFmtId="164" fontId="17" fillId="0" borderId="52" xfId="0" applyNumberFormat="1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11" fillId="0" borderId="13" xfId="0" applyFont="1" applyBorder="1" applyProtection="1"/>
    <xf numFmtId="0" fontId="3" fillId="0" borderId="0" xfId="0" applyFont="1" applyBorder="1" applyAlignment="1" applyProtection="1">
      <alignment horizontal="right"/>
    </xf>
    <xf numFmtId="164" fontId="11" fillId="0" borderId="52" xfId="0" applyNumberFormat="1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vertical="center"/>
    </xf>
    <xf numFmtId="164" fontId="17" fillId="0" borderId="54" xfId="0" applyNumberFormat="1" applyFont="1" applyBorder="1" applyAlignment="1" applyProtection="1">
      <alignment horizontal="center" vertical="center"/>
    </xf>
    <xf numFmtId="0" fontId="2" fillId="0" borderId="59" xfId="0" applyFont="1" applyBorder="1" applyProtection="1"/>
    <xf numFmtId="166" fontId="11" fillId="0" borderId="60" xfId="0" applyNumberFormat="1" applyFont="1" applyBorder="1" applyAlignment="1" applyProtection="1">
      <alignment horizontal="center" vertical="center"/>
    </xf>
    <xf numFmtId="3" fontId="9" fillId="5" borderId="1" xfId="1" applyNumberFormat="1" applyFont="1" applyFill="1" applyBorder="1" applyAlignment="1" applyProtection="1">
      <alignment horizontal="left" vertical="center"/>
    </xf>
    <xf numFmtId="0" fontId="2" fillId="0" borderId="61" xfId="0" applyFont="1" applyBorder="1" applyProtection="1"/>
    <xf numFmtId="0" fontId="2" fillId="0" borderId="62" xfId="0" applyFont="1" applyBorder="1" applyProtection="1"/>
    <xf numFmtId="0" fontId="2" fillId="0" borderId="63" xfId="0" applyFont="1" applyBorder="1" applyProtection="1"/>
    <xf numFmtId="0" fontId="2" fillId="0" borderId="64" xfId="0" applyFont="1" applyBorder="1" applyProtection="1"/>
    <xf numFmtId="0" fontId="2" fillId="0" borderId="65" xfId="0" applyFont="1" applyBorder="1" applyProtection="1"/>
    <xf numFmtId="0" fontId="2" fillId="0" borderId="64" xfId="0" applyFont="1" applyBorder="1" applyAlignment="1" applyProtection="1"/>
    <xf numFmtId="0" fontId="2" fillId="0" borderId="66" xfId="0" applyFont="1" applyBorder="1" applyAlignment="1" applyProtection="1"/>
    <xf numFmtId="0" fontId="2" fillId="0" borderId="67" xfId="0" applyFont="1" applyBorder="1" applyAlignment="1" applyProtection="1">
      <alignment horizontal="center"/>
    </xf>
    <xf numFmtId="0" fontId="2" fillId="0" borderId="67" xfId="0" applyFont="1" applyBorder="1" applyProtection="1"/>
    <xf numFmtId="0" fontId="2" fillId="0" borderId="67" xfId="1" applyFont="1" applyFill="1" applyBorder="1" applyProtection="1"/>
    <xf numFmtId="0" fontId="7" fillId="0" borderId="67" xfId="0" applyFont="1" applyBorder="1" applyAlignment="1" applyProtection="1">
      <alignment horizontal="left" vertical="center"/>
    </xf>
    <xf numFmtId="0" fontId="2" fillId="0" borderId="68" xfId="0" applyFont="1" applyBorder="1" applyProtection="1"/>
    <xf numFmtId="165" fontId="20" fillId="0" borderId="15" xfId="2" applyNumberFormat="1" applyFont="1" applyFill="1" applyBorder="1" applyAlignment="1" applyProtection="1">
      <alignment horizontal="center" vertical="center" wrapText="1"/>
    </xf>
    <xf numFmtId="164" fontId="30" fillId="0" borderId="0" xfId="1" applyNumberFormat="1" applyFont="1" applyFill="1" applyBorder="1" applyAlignment="1" applyProtection="1">
      <alignment horizontal="center" vertical="center" wrapText="1"/>
    </xf>
    <xf numFmtId="0" fontId="12" fillId="0" borderId="23" xfId="0" applyFont="1" applyBorder="1" applyAlignment="1" applyProtection="1">
      <alignment horizontal="right" vertical="center"/>
    </xf>
    <xf numFmtId="166" fontId="17" fillId="11" borderId="0" xfId="0" applyNumberFormat="1" applyFont="1" applyFill="1" applyAlignment="1">
      <alignment horizontal="center" vertical="center" wrapText="1"/>
    </xf>
    <xf numFmtId="166" fontId="7" fillId="4" borderId="0" xfId="0" applyNumberFormat="1" applyFont="1" applyFill="1" applyBorder="1" applyAlignment="1" applyProtection="1">
      <alignment horizontal="center" vertical="center"/>
    </xf>
    <xf numFmtId="166" fontId="7" fillId="0" borderId="0" xfId="0" applyNumberFormat="1" applyFont="1" applyBorder="1" applyAlignment="1" applyProtection="1">
      <alignment horizontal="center" vertical="center"/>
    </xf>
    <xf numFmtId="164" fontId="7" fillId="9" borderId="0" xfId="0" applyNumberFormat="1" applyFont="1" applyFill="1" applyAlignment="1">
      <alignment horizontal="center" vertical="center"/>
    </xf>
    <xf numFmtId="166" fontId="17" fillId="9" borderId="0" xfId="0" applyNumberFormat="1" applyFont="1" applyFill="1" applyAlignment="1">
      <alignment horizontal="center" vertical="center"/>
    </xf>
    <xf numFmtId="167" fontId="17" fillId="3" borderId="0" xfId="3" applyNumberFormat="1" applyFont="1" applyFill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Protection="1"/>
    <xf numFmtId="0" fontId="7" fillId="4" borderId="0" xfId="0" applyFont="1" applyFill="1" applyBorder="1" applyProtection="1"/>
    <xf numFmtId="0" fontId="7" fillId="0" borderId="0" xfId="0" applyFont="1" applyBorder="1" applyProtection="1"/>
    <xf numFmtId="0" fontId="33" fillId="7" borderId="0" xfId="0" applyFont="1" applyFill="1" applyAlignment="1" applyProtection="1">
      <alignment horizontal="right"/>
    </xf>
    <xf numFmtId="0" fontId="33" fillId="7" borderId="0" xfId="0" applyFont="1" applyFill="1" applyAlignment="1" applyProtection="1">
      <alignment horizontal="center"/>
    </xf>
    <xf numFmtId="0" fontId="7" fillId="4" borderId="0" xfId="0" applyFont="1" applyFill="1" applyBorder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164" fontId="7" fillId="0" borderId="0" xfId="0" applyNumberFormat="1" applyFont="1" applyAlignment="1" applyProtection="1">
      <alignment horizontal="center"/>
    </xf>
    <xf numFmtId="9" fontId="7" fillId="0" borderId="0" xfId="0" applyNumberFormat="1" applyFont="1" applyAlignment="1" applyProtection="1">
      <alignment horizontal="center"/>
    </xf>
    <xf numFmtId="9" fontId="7" fillId="4" borderId="0" xfId="0" applyNumberFormat="1" applyFont="1" applyFill="1" applyBorder="1" applyAlignment="1" applyProtection="1">
      <alignment horizontal="center"/>
    </xf>
    <xf numFmtId="166" fontId="7" fillId="0" borderId="0" xfId="0" applyNumberFormat="1" applyFont="1" applyAlignment="1" applyProtection="1">
      <alignment horizontal="center" vertical="center"/>
    </xf>
    <xf numFmtId="164" fontId="22" fillId="10" borderId="21" xfId="0" applyNumberFormat="1" applyFont="1" applyFill="1" applyBorder="1" applyAlignment="1">
      <alignment horizontal="center" vertical="center"/>
    </xf>
    <xf numFmtId="164" fontId="22" fillId="10" borderId="21" xfId="0" applyNumberFormat="1" applyFont="1" applyFill="1" applyBorder="1" applyAlignment="1" applyProtection="1">
      <alignment horizontal="center" vertical="center"/>
    </xf>
    <xf numFmtId="164" fontId="22" fillId="10" borderId="43" xfId="0" applyNumberFormat="1" applyFont="1" applyFill="1" applyBorder="1" applyAlignment="1" applyProtection="1">
      <alignment horizontal="center" vertical="center"/>
    </xf>
    <xf numFmtId="164" fontId="22" fillId="10" borderId="0" xfId="0" applyNumberFormat="1" applyFont="1" applyFill="1" applyBorder="1" applyAlignment="1">
      <alignment horizontal="center" vertical="center"/>
    </xf>
    <xf numFmtId="164" fontId="22" fillId="10" borderId="0" xfId="0" applyNumberFormat="1" applyFont="1" applyFill="1" applyBorder="1" applyAlignment="1" applyProtection="1">
      <alignment horizontal="center" vertical="center"/>
    </xf>
    <xf numFmtId="164" fontId="22" fillId="10" borderId="44" xfId="0" applyNumberFormat="1" applyFont="1" applyFill="1" applyBorder="1" applyAlignment="1" applyProtection="1">
      <alignment horizontal="center" vertical="center"/>
    </xf>
    <xf numFmtId="164" fontId="22" fillId="10" borderId="6" xfId="0" applyNumberFormat="1" applyFont="1" applyFill="1" applyBorder="1" applyAlignment="1">
      <alignment horizontal="center" vertical="center"/>
    </xf>
    <xf numFmtId="164" fontId="22" fillId="10" borderId="6" xfId="0" applyNumberFormat="1" applyFont="1" applyFill="1" applyBorder="1" applyAlignment="1" applyProtection="1">
      <alignment horizontal="center" vertical="center"/>
    </xf>
    <xf numFmtId="164" fontId="22" fillId="10" borderId="45" xfId="0" applyNumberFormat="1" applyFont="1" applyFill="1" applyBorder="1" applyAlignment="1" applyProtection="1">
      <alignment horizontal="center" vertical="center"/>
    </xf>
    <xf numFmtId="164" fontId="23" fillId="10" borderId="0" xfId="0" applyNumberFormat="1" applyFont="1" applyFill="1" applyAlignment="1">
      <alignment horizontal="center" vertical="center"/>
    </xf>
    <xf numFmtId="164" fontId="23" fillId="10" borderId="0" xfId="0" applyNumberFormat="1" applyFont="1" applyFill="1" applyAlignment="1" applyProtection="1">
      <alignment horizontal="center" vertical="center"/>
    </xf>
    <xf numFmtId="165" fontId="11" fillId="10" borderId="0" xfId="0" applyNumberFormat="1" applyFont="1" applyFill="1" applyAlignment="1">
      <alignment horizontal="center" vertical="center" wrapText="1"/>
    </xf>
    <xf numFmtId="165" fontId="11" fillId="10" borderId="0" xfId="2" applyNumberFormat="1" applyFont="1" applyFill="1" applyAlignment="1" applyProtection="1">
      <alignment horizontal="center" vertical="center"/>
    </xf>
    <xf numFmtId="165" fontId="11" fillId="10" borderId="0" xfId="0" applyNumberFormat="1" applyFont="1" applyFill="1" applyAlignment="1">
      <alignment horizontal="center" vertical="center"/>
    </xf>
    <xf numFmtId="164" fontId="3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2" fillId="0" borderId="5" xfId="0" applyFont="1" applyBorder="1" applyProtection="1"/>
    <xf numFmtId="164" fontId="7" fillId="9" borderId="0" xfId="0" applyNumberFormat="1" applyFont="1" applyFill="1" applyBorder="1" applyAlignment="1">
      <alignment horizontal="center" vertical="center"/>
    </xf>
    <xf numFmtId="164" fontId="7" fillId="9" borderId="5" xfId="0" applyNumberFormat="1" applyFont="1" applyFill="1" applyBorder="1" applyAlignment="1">
      <alignment horizontal="center" vertical="center"/>
    </xf>
    <xf numFmtId="166" fontId="17" fillId="9" borderId="0" xfId="0" applyNumberFormat="1" applyFont="1" applyFill="1" applyBorder="1" applyAlignment="1">
      <alignment horizontal="center" vertical="center"/>
    </xf>
    <xf numFmtId="166" fontId="17" fillId="9" borderId="5" xfId="0" applyNumberFormat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165" fontId="11" fillId="10" borderId="0" xfId="2" applyNumberFormat="1" applyFont="1" applyFill="1" applyBorder="1" applyAlignment="1" applyProtection="1">
      <alignment horizontal="center" vertical="center"/>
    </xf>
    <xf numFmtId="165" fontId="11" fillId="10" borderId="5" xfId="2" applyNumberFormat="1" applyFont="1" applyFill="1" applyBorder="1" applyAlignment="1" applyProtection="1">
      <alignment horizontal="center" vertical="center"/>
    </xf>
    <xf numFmtId="165" fontId="11" fillId="10" borderId="0" xfId="0" applyNumberFormat="1" applyFont="1" applyFill="1" applyBorder="1" applyAlignment="1">
      <alignment horizontal="center" vertical="center"/>
    </xf>
    <xf numFmtId="165" fontId="11" fillId="10" borderId="5" xfId="0" applyNumberFormat="1" applyFont="1" applyFill="1" applyBorder="1" applyAlignment="1">
      <alignment horizontal="center" vertical="center"/>
    </xf>
    <xf numFmtId="164" fontId="22" fillId="10" borderId="22" xfId="0" applyNumberFormat="1" applyFont="1" applyFill="1" applyBorder="1" applyAlignment="1" applyProtection="1">
      <alignment horizontal="center" vertical="center"/>
    </xf>
    <xf numFmtId="164" fontId="22" fillId="10" borderId="5" xfId="0" applyNumberFormat="1" applyFont="1" applyFill="1" applyBorder="1" applyAlignment="1" applyProtection="1">
      <alignment horizontal="center" vertical="center"/>
    </xf>
    <xf numFmtId="164" fontId="22" fillId="10" borderId="51" xfId="0" applyNumberFormat="1" applyFont="1" applyFill="1" applyBorder="1" applyAlignment="1" applyProtection="1">
      <alignment horizontal="center" vertical="center"/>
    </xf>
    <xf numFmtId="164" fontId="23" fillId="10" borderId="0" xfId="0" applyNumberFormat="1" applyFont="1" applyFill="1" applyBorder="1" applyAlignment="1" applyProtection="1">
      <alignment horizontal="center" vertical="center"/>
    </xf>
    <xf numFmtId="164" fontId="23" fillId="10" borderId="5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 applyProtection="1"/>
    <xf numFmtId="0" fontId="23" fillId="0" borderId="0" xfId="0" applyFont="1" applyFill="1" applyBorder="1" applyProtection="1"/>
    <xf numFmtId="0" fontId="23" fillId="0" borderId="5" xfId="0" applyFont="1" applyFill="1" applyBorder="1" applyProtection="1"/>
    <xf numFmtId="167" fontId="17" fillId="3" borderId="0" xfId="3" applyNumberFormat="1" applyFont="1" applyFill="1" applyBorder="1" applyAlignment="1" applyProtection="1">
      <alignment horizontal="center" vertical="center"/>
    </xf>
    <xf numFmtId="167" fontId="17" fillId="3" borderId="5" xfId="3" applyNumberFormat="1" applyFont="1" applyFill="1" applyBorder="1" applyAlignment="1" applyProtection="1">
      <alignment horizontal="center" vertical="center"/>
    </xf>
    <xf numFmtId="166" fontId="17" fillId="11" borderId="0" xfId="0" applyNumberFormat="1" applyFont="1" applyFill="1" applyBorder="1" applyAlignment="1">
      <alignment horizontal="center" vertical="center" wrapText="1"/>
    </xf>
    <xf numFmtId="166" fontId="17" fillId="11" borderId="5" xfId="0" applyNumberFormat="1" applyFont="1" applyFill="1" applyBorder="1" applyAlignment="1">
      <alignment horizontal="center" vertical="center" wrapText="1"/>
    </xf>
    <xf numFmtId="0" fontId="32" fillId="0" borderId="0" xfId="0" applyFont="1" applyBorder="1"/>
    <xf numFmtId="0" fontId="7" fillId="0" borderId="5" xfId="0" applyFont="1" applyBorder="1" applyProtection="1"/>
    <xf numFmtId="0" fontId="33" fillId="7" borderId="0" xfId="0" applyFont="1" applyFill="1" applyBorder="1" applyAlignment="1" applyProtection="1">
      <alignment horizontal="center"/>
    </xf>
    <xf numFmtId="0" fontId="33" fillId="7" borderId="5" xfId="0" applyFont="1" applyFill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horizontal="center"/>
    </xf>
    <xf numFmtId="164" fontId="7" fillId="0" borderId="5" xfId="0" applyNumberFormat="1" applyFont="1" applyBorder="1" applyAlignment="1" applyProtection="1">
      <alignment horizontal="center"/>
    </xf>
    <xf numFmtId="9" fontId="7" fillId="0" borderId="0" xfId="0" applyNumberFormat="1" applyFont="1" applyBorder="1" applyAlignment="1" applyProtection="1">
      <alignment horizontal="center"/>
    </xf>
    <xf numFmtId="9" fontId="7" fillId="0" borderId="5" xfId="0" applyNumberFormat="1" applyFont="1" applyBorder="1" applyAlignment="1" applyProtection="1">
      <alignment horizontal="center"/>
    </xf>
    <xf numFmtId="166" fontId="7" fillId="0" borderId="5" xfId="0" applyNumberFormat="1" applyFont="1" applyBorder="1" applyAlignment="1" applyProtection="1">
      <alignment horizontal="center" vertical="center"/>
    </xf>
    <xf numFmtId="164" fontId="31" fillId="5" borderId="14" xfId="1" applyNumberFormat="1" applyFont="1" applyFill="1" applyBorder="1" applyAlignment="1" applyProtection="1">
      <alignment horizontal="center" vertical="center"/>
      <protection locked="0"/>
    </xf>
    <xf numFmtId="164" fontId="30" fillId="0" borderId="78" xfId="1" applyNumberFormat="1" applyFont="1" applyFill="1" applyBorder="1" applyAlignment="1" applyProtection="1">
      <alignment horizontal="center" vertical="center" wrapText="1"/>
    </xf>
    <xf numFmtId="164" fontId="11" fillId="0" borderId="77" xfId="1" applyNumberFormat="1" applyFont="1" applyFill="1" applyBorder="1" applyAlignment="1" applyProtection="1">
      <alignment horizontal="center" vertical="center" wrapText="1"/>
    </xf>
    <xf numFmtId="164" fontId="10" fillId="0" borderId="74" xfId="1" applyNumberFormat="1" applyFont="1" applyFill="1" applyBorder="1" applyAlignment="1" applyProtection="1">
      <alignment horizontal="center" vertical="center" wrapText="1"/>
      <protection locked="0"/>
    </xf>
    <xf numFmtId="164" fontId="11" fillId="0" borderId="78" xfId="1" applyNumberFormat="1" applyFont="1" applyFill="1" applyBorder="1" applyAlignment="1" applyProtection="1">
      <alignment horizontal="center" vertical="center" wrapText="1"/>
    </xf>
    <xf numFmtId="165" fontId="20" fillId="0" borderId="77" xfId="2" applyNumberFormat="1" applyFont="1" applyFill="1" applyBorder="1" applyAlignment="1" applyProtection="1">
      <alignment horizontal="center" vertical="center" wrapText="1"/>
    </xf>
    <xf numFmtId="164" fontId="7" fillId="0" borderId="78" xfId="1" applyNumberFormat="1" applyFont="1" applyFill="1" applyBorder="1" applyAlignment="1" applyProtection="1">
      <alignment horizontal="center" vertical="center" wrapText="1"/>
    </xf>
    <xf numFmtId="3" fontId="3" fillId="0" borderId="83" xfId="0" applyNumberFormat="1" applyFont="1" applyFill="1" applyBorder="1" applyAlignment="1" applyProtection="1">
      <alignment horizontal="center" vertical="center"/>
    </xf>
    <xf numFmtId="164" fontId="34" fillId="5" borderId="73" xfId="1" applyNumberFormat="1" applyFont="1" applyFill="1" applyBorder="1" applyAlignment="1" applyProtection="1">
      <alignment horizontal="center" vertical="center"/>
      <protection locked="0"/>
    </xf>
    <xf numFmtId="0" fontId="2" fillId="0" borderId="87" xfId="0" applyFont="1" applyBorder="1" applyProtection="1"/>
    <xf numFmtId="0" fontId="2" fillId="0" borderId="90" xfId="0" applyFont="1" applyFill="1" applyBorder="1" applyProtection="1"/>
    <xf numFmtId="0" fontId="2" fillId="0" borderId="90" xfId="0" applyFont="1" applyBorder="1" applyProtection="1"/>
    <xf numFmtId="0" fontId="12" fillId="0" borderId="90" xfId="0" applyFont="1" applyBorder="1" applyProtection="1"/>
    <xf numFmtId="0" fontId="13" fillId="0" borderId="90" xfId="0" applyFont="1" applyBorder="1" applyProtection="1"/>
    <xf numFmtId="0" fontId="14" fillId="0" borderId="90" xfId="0" applyFont="1" applyBorder="1" applyProtection="1"/>
    <xf numFmtId="0" fontId="28" fillId="7" borderId="0" xfId="0" applyFont="1" applyFill="1" applyAlignment="1" applyProtection="1">
      <alignment horizontal="center" vertical="center"/>
    </xf>
    <xf numFmtId="0" fontId="3" fillId="7" borderId="0" xfId="0" applyFont="1" applyFill="1" applyBorder="1" applyAlignment="1" applyProtection="1">
      <alignment vertical="center" wrapText="1"/>
    </xf>
    <xf numFmtId="0" fontId="3" fillId="7" borderId="0" xfId="0" applyFont="1" applyFill="1" applyBorder="1" applyAlignment="1" applyProtection="1">
      <alignment vertical="center"/>
    </xf>
    <xf numFmtId="0" fontId="3" fillId="7" borderId="6" xfId="0" applyFont="1" applyFill="1" applyBorder="1" applyAlignment="1" applyProtection="1">
      <alignment vertical="center"/>
    </xf>
    <xf numFmtId="0" fontId="35" fillId="11" borderId="0" xfId="0" applyFont="1" applyFill="1" applyBorder="1"/>
    <xf numFmtId="0" fontId="0" fillId="8" borderId="0" xfId="0" applyFill="1" applyBorder="1"/>
    <xf numFmtId="164" fontId="10" fillId="0" borderId="15" xfId="1" applyNumberFormat="1" applyFont="1" applyFill="1" applyBorder="1" applyAlignment="1" applyProtection="1">
      <alignment horizontal="center" vertical="center" wrapText="1"/>
      <protection locked="0"/>
    </xf>
    <xf numFmtId="164" fontId="10" fillId="0" borderId="14" xfId="1" applyNumberFormat="1" applyFont="1" applyFill="1" applyBorder="1" applyAlignment="1" applyProtection="1">
      <alignment horizontal="center" vertical="center" wrapText="1"/>
      <protection locked="0"/>
    </xf>
    <xf numFmtId="164" fontId="10" fillId="0" borderId="79" xfId="1" applyNumberFormat="1" applyFont="1" applyFill="1" applyBorder="1" applyAlignment="1" applyProtection="1">
      <alignment horizontal="center" vertical="center" wrapText="1"/>
      <protection locked="0"/>
    </xf>
    <xf numFmtId="164" fontId="10" fillId="0" borderId="81" xfId="1" applyNumberFormat="1" applyFont="1" applyFill="1" applyBorder="1" applyAlignment="1" applyProtection="1">
      <alignment horizontal="center" vertical="center" wrapText="1"/>
      <protection locked="0"/>
    </xf>
    <xf numFmtId="164" fontId="17" fillId="0" borderId="0" xfId="0" applyNumberFormat="1" applyFont="1" applyFill="1" applyBorder="1" applyAlignment="1" applyProtection="1">
      <alignment horizontal="center" vertical="center"/>
    </xf>
    <xf numFmtId="164" fontId="17" fillId="0" borderId="5" xfId="0" applyNumberFormat="1" applyFont="1" applyFill="1" applyBorder="1" applyAlignment="1" applyProtection="1">
      <alignment horizontal="center" vertical="center"/>
    </xf>
    <xf numFmtId="164" fontId="10" fillId="0" borderId="10" xfId="1" applyNumberFormat="1" applyFont="1" applyFill="1" applyBorder="1" applyAlignment="1" applyProtection="1">
      <alignment horizontal="center" vertical="center" wrapText="1"/>
      <protection locked="0"/>
    </xf>
    <xf numFmtId="164" fontId="11" fillId="0" borderId="0" xfId="0" applyNumberFormat="1" applyFont="1" applyFill="1" applyBorder="1" applyAlignment="1" applyProtection="1">
      <alignment horizontal="center" vertical="center"/>
    </xf>
    <xf numFmtId="164" fontId="11" fillId="0" borderId="5" xfId="0" applyNumberFormat="1" applyFont="1" applyFill="1" applyBorder="1" applyAlignment="1" applyProtection="1">
      <alignment horizontal="center" vertical="center"/>
    </xf>
    <xf numFmtId="164" fontId="10" fillId="0" borderId="82" xfId="1" applyNumberFormat="1" applyFont="1" applyFill="1" applyBorder="1" applyAlignment="1" applyProtection="1">
      <alignment horizontal="center" vertical="center" wrapText="1"/>
      <protection locked="0"/>
    </xf>
    <xf numFmtId="164" fontId="10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/>
    <xf numFmtId="164" fontId="10" fillId="0" borderId="2" xfId="1" applyNumberFormat="1" applyFont="1" applyFill="1" applyBorder="1" applyAlignment="1" applyProtection="1">
      <alignment horizontal="center" vertical="center" wrapText="1"/>
      <protection locked="0"/>
    </xf>
    <xf numFmtId="3" fontId="11" fillId="10" borderId="11" xfId="1" applyNumberFormat="1" applyFont="1" applyFill="1" applyBorder="1" applyAlignment="1" applyProtection="1">
      <alignment horizontal="left" vertical="center"/>
    </xf>
    <xf numFmtId="0" fontId="12" fillId="10" borderId="11" xfId="0" applyFont="1" applyFill="1" applyBorder="1" applyProtection="1"/>
    <xf numFmtId="164" fontId="11" fillId="10" borderId="11" xfId="1" applyNumberFormat="1" applyFont="1" applyFill="1" applyBorder="1" applyAlignment="1" applyProtection="1">
      <alignment horizontal="center" vertical="center" wrapText="1"/>
    </xf>
    <xf numFmtId="164" fontId="11" fillId="10" borderId="76" xfId="1" applyNumberFormat="1" applyFont="1" applyFill="1" applyBorder="1" applyAlignment="1" applyProtection="1">
      <alignment horizontal="center" vertical="center" wrapText="1"/>
    </xf>
    <xf numFmtId="3" fontId="11" fillId="10" borderId="46" xfId="1" applyNumberFormat="1" applyFont="1" applyFill="1" applyBorder="1" applyAlignment="1" applyProtection="1">
      <alignment horizontal="left" vertical="center"/>
    </xf>
    <xf numFmtId="0" fontId="12" fillId="10" borderId="47" xfId="0" applyFont="1" applyFill="1" applyBorder="1" applyProtection="1"/>
    <xf numFmtId="164" fontId="11" fillId="10" borderId="46" xfId="1" applyNumberFormat="1" applyFont="1" applyFill="1" applyBorder="1" applyAlignment="1" applyProtection="1">
      <alignment horizontal="center" vertical="center" wrapText="1"/>
    </xf>
    <xf numFmtId="164" fontId="11" fillId="10" borderId="80" xfId="1" applyNumberFormat="1" applyFont="1" applyFill="1" applyBorder="1" applyAlignment="1" applyProtection="1">
      <alignment horizontal="center" vertical="center" wrapText="1"/>
    </xf>
    <xf numFmtId="0" fontId="12" fillId="10" borderId="17" xfId="0" applyFont="1" applyFill="1" applyBorder="1" applyProtection="1"/>
    <xf numFmtId="164" fontId="11" fillId="10" borderId="12" xfId="1" applyNumberFormat="1" applyFont="1" applyFill="1" applyBorder="1" applyAlignment="1" applyProtection="1">
      <alignment horizontal="center" vertical="center" wrapText="1"/>
    </xf>
    <xf numFmtId="0" fontId="3" fillId="10" borderId="21" xfId="0" applyFont="1" applyFill="1" applyBorder="1" applyProtection="1"/>
    <xf numFmtId="164" fontId="17" fillId="10" borderId="21" xfId="0" applyNumberFormat="1" applyFont="1" applyFill="1" applyBorder="1" applyAlignment="1" applyProtection="1">
      <alignment horizontal="center" vertical="center"/>
    </xf>
    <xf numFmtId="164" fontId="17" fillId="10" borderId="22" xfId="0" applyNumberFormat="1" applyFont="1" applyFill="1" applyBorder="1" applyAlignment="1" applyProtection="1">
      <alignment horizontal="center" vertical="center"/>
    </xf>
    <xf numFmtId="164" fontId="10" fillId="5" borderId="1" xfId="1" applyNumberFormat="1" applyFont="1" applyFill="1" applyAlignment="1" applyProtection="1">
      <alignment horizontal="center" vertical="center"/>
      <protection locked="0"/>
    </xf>
    <xf numFmtId="164" fontId="10" fillId="2" borderId="1" xfId="1" applyNumberFormat="1" applyFont="1" applyAlignment="1" applyProtection="1">
      <alignment horizontal="center" vertical="center" wrapText="1"/>
      <protection locked="0"/>
    </xf>
    <xf numFmtId="9" fontId="20" fillId="0" borderId="25" xfId="2" applyNumberFormat="1" applyFont="1" applyFill="1" applyBorder="1" applyAlignment="1" applyProtection="1">
      <alignment horizontal="center" vertical="center" wrapText="1"/>
    </xf>
    <xf numFmtId="165" fontId="20" fillId="0" borderId="75" xfId="2" applyNumberFormat="1" applyFont="1" applyFill="1" applyBorder="1" applyAlignment="1" applyProtection="1">
      <alignment horizontal="center" vertical="center" wrapText="1"/>
    </xf>
    <xf numFmtId="9" fontId="20" fillId="0" borderId="75" xfId="2" applyNumberFormat="1" applyFont="1" applyFill="1" applyBorder="1" applyAlignment="1" applyProtection="1">
      <alignment horizontal="center" vertical="center" wrapText="1"/>
    </xf>
    <xf numFmtId="165" fontId="20" fillId="0" borderId="26" xfId="2" applyNumberFormat="1" applyFont="1" applyFill="1" applyBorder="1" applyAlignment="1" applyProtection="1">
      <alignment horizontal="center" vertical="center" wrapText="1"/>
    </xf>
    <xf numFmtId="0" fontId="3" fillId="7" borderId="30" xfId="0" applyFont="1" applyFill="1" applyBorder="1" applyAlignment="1" applyProtection="1">
      <alignment horizontal="center" vertical="center"/>
    </xf>
    <xf numFmtId="0" fontId="3" fillId="7" borderId="70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27" xfId="0" applyFont="1" applyBorder="1" applyAlignment="1" applyProtection="1">
      <alignment horizontal="left" vertical="center"/>
    </xf>
    <xf numFmtId="0" fontId="3" fillId="8" borderId="48" xfId="0" applyFont="1" applyFill="1" applyBorder="1" applyAlignment="1" applyProtection="1">
      <alignment horizontal="center"/>
    </xf>
    <xf numFmtId="0" fontId="3" fillId="8" borderId="49" xfId="0" applyFont="1" applyFill="1" applyBorder="1" applyAlignment="1" applyProtection="1">
      <alignment horizontal="center"/>
    </xf>
    <xf numFmtId="0" fontId="3" fillId="8" borderId="50" xfId="0" applyFont="1" applyFill="1" applyBorder="1" applyAlignment="1" applyProtection="1">
      <alignment horizontal="center"/>
    </xf>
    <xf numFmtId="0" fontId="3" fillId="7" borderId="5" xfId="0" applyFont="1" applyFill="1" applyBorder="1" applyAlignment="1" applyProtection="1">
      <alignment horizontal="center" vertical="center"/>
    </xf>
    <xf numFmtId="0" fontId="3" fillId="7" borderId="51" xfId="0" applyFont="1" applyFill="1" applyBorder="1" applyAlignment="1" applyProtection="1">
      <alignment horizontal="center" vertical="center"/>
    </xf>
    <xf numFmtId="0" fontId="17" fillId="7" borderId="4" xfId="0" applyFont="1" applyFill="1" applyBorder="1" applyAlignment="1" applyProtection="1">
      <alignment horizontal="left" vertical="center"/>
    </xf>
    <xf numFmtId="0" fontId="7" fillId="7" borderId="0" xfId="0" applyFont="1" applyFill="1" applyBorder="1" applyAlignment="1" applyProtection="1">
      <alignment horizontal="left" vertical="center"/>
    </xf>
    <xf numFmtId="0" fontId="7" fillId="7" borderId="52" xfId="0" applyFont="1" applyFill="1" applyBorder="1" applyAlignment="1" applyProtection="1">
      <alignment horizontal="left" vertical="center"/>
    </xf>
    <xf numFmtId="0" fontId="3" fillId="7" borderId="3" xfId="0" applyFont="1" applyFill="1" applyBorder="1" applyAlignment="1" applyProtection="1">
      <alignment horizontal="center" vertical="center"/>
    </xf>
    <xf numFmtId="0" fontId="3" fillId="7" borderId="7" xfId="0" applyFont="1" applyFill="1" applyBorder="1" applyAlignment="1" applyProtection="1">
      <alignment horizontal="center" vertical="center"/>
    </xf>
    <xf numFmtId="0" fontId="3" fillId="7" borderId="55" xfId="0" applyFont="1" applyFill="1" applyBorder="1" applyAlignment="1" applyProtection="1">
      <alignment horizontal="center" vertical="center"/>
    </xf>
    <xf numFmtId="0" fontId="3" fillId="7" borderId="57" xfId="0" applyFont="1" applyFill="1" applyBorder="1" applyAlignment="1" applyProtection="1">
      <alignment horizontal="center" vertical="center"/>
    </xf>
    <xf numFmtId="0" fontId="3" fillId="8" borderId="2" xfId="0" applyFont="1" applyFill="1" applyBorder="1" applyAlignment="1" applyProtection="1">
      <alignment horizontal="center"/>
    </xf>
    <xf numFmtId="0" fontId="3" fillId="8" borderId="27" xfId="0" applyFont="1" applyFill="1" applyBorder="1" applyAlignment="1" applyProtection="1">
      <alignment horizontal="center"/>
    </xf>
    <xf numFmtId="0" fontId="3" fillId="7" borderId="0" xfId="0" applyFont="1" applyFill="1" applyBorder="1" applyAlignment="1" applyProtection="1">
      <alignment horizontal="right" vertical="center"/>
    </xf>
    <xf numFmtId="0" fontId="3" fillId="7" borderId="6" xfId="0" applyFont="1" applyFill="1" applyBorder="1" applyAlignment="1" applyProtection="1">
      <alignment horizontal="right" vertical="center"/>
    </xf>
    <xf numFmtId="0" fontId="28" fillId="7" borderId="53" xfId="0" applyFont="1" applyFill="1" applyBorder="1" applyAlignment="1" applyProtection="1">
      <alignment horizontal="left" vertical="center"/>
    </xf>
    <xf numFmtId="0" fontId="28" fillId="7" borderId="21" xfId="0" applyFont="1" applyFill="1" applyBorder="1" applyAlignment="1" applyProtection="1">
      <alignment horizontal="left" vertical="center"/>
    </xf>
    <xf numFmtId="0" fontId="28" fillId="7" borderId="13" xfId="0" applyFont="1" applyFill="1" applyBorder="1" applyAlignment="1" applyProtection="1">
      <alignment horizontal="left" vertical="center"/>
    </xf>
    <xf numFmtId="0" fontId="28" fillId="7" borderId="0" xfId="0" applyFont="1" applyFill="1" applyBorder="1" applyAlignment="1" applyProtection="1">
      <alignment horizontal="left" vertical="center"/>
    </xf>
    <xf numFmtId="0" fontId="2" fillId="0" borderId="91" xfId="0" applyFont="1" applyFill="1" applyBorder="1" applyAlignment="1" applyProtection="1">
      <alignment horizontal="left" vertical="center" wrapText="1"/>
    </xf>
    <xf numFmtId="0" fontId="2" fillId="0" borderId="92" xfId="0" applyFont="1" applyFill="1" applyBorder="1" applyAlignment="1" applyProtection="1">
      <alignment horizontal="left" vertical="center" wrapText="1"/>
    </xf>
    <xf numFmtId="0" fontId="2" fillId="0" borderId="93" xfId="0" applyFont="1" applyFill="1" applyBorder="1" applyAlignment="1" applyProtection="1">
      <alignment horizontal="left" vertical="center" wrapText="1"/>
    </xf>
    <xf numFmtId="0" fontId="2" fillId="0" borderId="85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88" xfId="0" applyFont="1" applyFill="1" applyBorder="1" applyAlignment="1" applyProtection="1">
      <alignment horizontal="left" vertical="center" wrapText="1"/>
    </xf>
    <xf numFmtId="0" fontId="2" fillId="0" borderId="94" xfId="0" applyFont="1" applyFill="1" applyBorder="1" applyAlignment="1" applyProtection="1">
      <alignment horizontal="left" vertical="center" wrapText="1"/>
    </xf>
    <xf numFmtId="0" fontId="2" fillId="0" borderId="87" xfId="0" applyFont="1" applyFill="1" applyBorder="1" applyAlignment="1" applyProtection="1">
      <alignment horizontal="left" vertical="center" wrapText="1"/>
    </xf>
    <xf numFmtId="0" fontId="2" fillId="0" borderId="89" xfId="0" applyFont="1" applyFill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7" fillId="0" borderId="27" xfId="0" applyFont="1" applyBorder="1" applyAlignment="1" applyProtection="1">
      <alignment horizontal="left" vertical="center" wrapText="1"/>
    </xf>
    <xf numFmtId="0" fontId="29" fillId="9" borderId="13" xfId="0" applyFont="1" applyFill="1" applyBorder="1" applyAlignment="1" applyProtection="1">
      <alignment horizontal="center" vertical="center"/>
    </xf>
    <xf numFmtId="0" fontId="29" fillId="9" borderId="0" xfId="0" applyFont="1" applyFill="1" applyBorder="1" applyAlignment="1" applyProtection="1">
      <alignment horizontal="center" vertical="center"/>
    </xf>
    <xf numFmtId="3" fontId="11" fillId="0" borderId="19" xfId="1" applyNumberFormat="1" applyFont="1" applyFill="1" applyBorder="1" applyAlignment="1" applyProtection="1">
      <alignment horizontal="left" vertical="center" wrapText="1"/>
    </xf>
    <xf numFmtId="3" fontId="11" fillId="0" borderId="20" xfId="1" applyNumberFormat="1" applyFont="1" applyFill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7" borderId="69" xfId="0" applyFont="1" applyFill="1" applyBorder="1" applyAlignment="1" applyProtection="1">
      <alignment horizontal="center" vertical="center"/>
    </xf>
    <xf numFmtId="0" fontId="3" fillId="7" borderId="18" xfId="0" applyFont="1" applyFill="1" applyBorder="1" applyAlignment="1" applyProtection="1">
      <alignment horizontal="center" vertical="center"/>
    </xf>
    <xf numFmtId="0" fontId="3" fillId="7" borderId="71" xfId="0" applyFont="1" applyFill="1" applyBorder="1" applyAlignment="1" applyProtection="1">
      <alignment horizontal="center" vertical="center"/>
    </xf>
    <xf numFmtId="0" fontId="3" fillId="7" borderId="72" xfId="0" applyFont="1" applyFill="1" applyBorder="1" applyAlignment="1" applyProtection="1">
      <alignment horizontal="center" vertical="center"/>
    </xf>
    <xf numFmtId="0" fontId="28" fillId="7" borderId="0" xfId="0" applyFont="1" applyFill="1" applyAlignment="1" applyProtection="1">
      <alignment horizontal="center" vertical="center"/>
    </xf>
    <xf numFmtId="0" fontId="33" fillId="11" borderId="4" xfId="0" applyFont="1" applyFill="1" applyBorder="1" applyAlignment="1" applyProtection="1">
      <alignment horizontal="left" vertical="center"/>
    </xf>
    <xf numFmtId="0" fontId="36" fillId="11" borderId="0" xfId="0" applyFont="1" applyFill="1" applyBorder="1" applyAlignment="1" applyProtection="1">
      <alignment horizontal="left" vertical="center"/>
    </xf>
    <xf numFmtId="0" fontId="36" fillId="11" borderId="5" xfId="0" applyFont="1" applyFill="1" applyBorder="1" applyAlignment="1" applyProtection="1">
      <alignment horizontal="left" vertical="center"/>
    </xf>
    <xf numFmtId="0" fontId="5" fillId="11" borderId="0" xfId="0" applyFont="1" applyFill="1" applyBorder="1" applyAlignment="1" applyProtection="1">
      <alignment horizontal="center" vertical="center"/>
    </xf>
    <xf numFmtId="0" fontId="5" fillId="11" borderId="5" xfId="0" applyFont="1" applyFill="1" applyBorder="1" applyAlignment="1" applyProtection="1">
      <alignment horizontal="center" vertical="center"/>
    </xf>
    <xf numFmtId="0" fontId="7" fillId="0" borderId="39" xfId="0" applyFont="1" applyBorder="1" applyAlignment="1" applyProtection="1">
      <alignment horizontal="left" vertical="center" wrapText="1"/>
    </xf>
    <xf numFmtId="3" fontId="11" fillId="10" borderId="19" xfId="1" applyNumberFormat="1" applyFont="1" applyFill="1" applyBorder="1" applyAlignment="1" applyProtection="1">
      <alignment horizontal="left" vertical="center" wrapText="1"/>
    </xf>
    <xf numFmtId="3" fontId="11" fillId="10" borderId="20" xfId="1" applyNumberFormat="1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" fillId="8" borderId="5" xfId="0" applyFont="1" applyFill="1" applyBorder="1" applyAlignment="1" applyProtection="1">
      <alignment horizontal="center" vertical="center"/>
    </xf>
    <xf numFmtId="0" fontId="3" fillId="8" borderId="51" xfId="0" applyFont="1" applyFill="1" applyBorder="1" applyAlignment="1" applyProtection="1">
      <alignment horizontal="center" vertical="center"/>
    </xf>
    <xf numFmtId="0" fontId="7" fillId="7" borderId="5" xfId="0" applyFont="1" applyFill="1" applyBorder="1" applyAlignment="1" applyProtection="1">
      <alignment horizontal="left" vertical="center"/>
    </xf>
    <xf numFmtId="0" fontId="37" fillId="11" borderId="3" xfId="0" applyFont="1" applyFill="1" applyBorder="1" applyAlignment="1" applyProtection="1">
      <alignment horizontal="center" vertical="center"/>
    </xf>
    <xf numFmtId="0" fontId="37" fillId="11" borderId="7" xfId="0" applyFont="1" applyFill="1" applyBorder="1" applyAlignment="1" applyProtection="1">
      <alignment horizontal="center" vertical="center"/>
    </xf>
    <xf numFmtId="0" fontId="37" fillId="11" borderId="5" xfId="0" applyFont="1" applyFill="1" applyBorder="1" applyAlignment="1" applyProtection="1">
      <alignment horizontal="center" vertical="center"/>
    </xf>
    <xf numFmtId="0" fontId="37" fillId="11" borderId="51" xfId="0" applyFont="1" applyFill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5" fillId="8" borderId="0" xfId="0" applyFont="1" applyFill="1" applyBorder="1" applyAlignment="1" applyProtection="1">
      <alignment horizontal="center" vertical="center"/>
    </xf>
    <xf numFmtId="0" fontId="25" fillId="8" borderId="5" xfId="0" applyFont="1" applyFill="1" applyBorder="1" applyAlignment="1" applyProtection="1">
      <alignment horizontal="center" vertical="center"/>
    </xf>
    <xf numFmtId="0" fontId="6" fillId="8" borderId="4" xfId="0" applyFont="1" applyFill="1" applyBorder="1" applyAlignment="1" applyProtection="1">
      <alignment horizontal="left" vertical="center"/>
    </xf>
    <xf numFmtId="0" fontId="7" fillId="8" borderId="0" xfId="0" applyFont="1" applyFill="1" applyBorder="1" applyAlignment="1" applyProtection="1">
      <alignment horizontal="left" vertical="center"/>
    </xf>
    <xf numFmtId="0" fontId="7" fillId="8" borderId="5" xfId="0" applyFont="1" applyFill="1" applyBorder="1" applyAlignment="1" applyProtection="1">
      <alignment horizontal="left" vertical="center"/>
    </xf>
    <xf numFmtId="0" fontId="3" fillId="8" borderId="3" xfId="0" applyFont="1" applyFill="1" applyBorder="1" applyAlignment="1" applyProtection="1">
      <alignment horizontal="center" vertical="center"/>
    </xf>
    <xf numFmtId="0" fontId="3" fillId="8" borderId="7" xfId="0" applyFont="1" applyFill="1" applyBorder="1" applyAlignment="1" applyProtection="1">
      <alignment horizontal="center" vertical="center"/>
    </xf>
    <xf numFmtId="0" fontId="4" fillId="5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84" xfId="0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7" fillId="0" borderId="88" xfId="0" applyFont="1" applyBorder="1" applyAlignment="1" applyProtection="1">
      <alignment horizontal="left" vertical="top"/>
      <protection locked="0"/>
    </xf>
    <xf numFmtId="0" fontId="7" fillId="0" borderId="86" xfId="0" applyFont="1" applyBorder="1" applyAlignment="1" applyProtection="1">
      <alignment horizontal="left" vertical="top"/>
      <protection locked="0"/>
    </xf>
    <xf numFmtId="0" fontId="7" fillId="0" borderId="87" xfId="0" applyFont="1" applyBorder="1" applyAlignment="1" applyProtection="1">
      <alignment horizontal="left" vertical="top"/>
      <protection locked="0"/>
    </xf>
    <xf numFmtId="0" fontId="7" fillId="0" borderId="89" xfId="0" applyFont="1" applyBorder="1" applyAlignment="1" applyProtection="1">
      <alignment horizontal="left" vertical="top"/>
      <protection locked="0"/>
    </xf>
  </cellXfs>
  <cellStyles count="4">
    <cellStyle name="Comma" xfId="3" builtinId="3"/>
    <cellStyle name="Normal" xfId="0" builtinId="0"/>
    <cellStyle name="Note" xfId="1" builtinId="10"/>
    <cellStyle name="Percent" xfId="2" builtinId="5"/>
  </cellStyles>
  <dxfs count="0"/>
  <tableStyles count="0" defaultTableStyle="TableStyleMedium2" defaultPivotStyle="PivotStyleLight16"/>
  <colors>
    <mruColors>
      <color rgb="FFC8E6E6"/>
      <color rgb="FFD2FF96"/>
      <color rgb="FFFF3C64"/>
      <color rgb="FF00C864"/>
      <color rgb="FFF8CBAD"/>
      <color rgb="FF0000FF"/>
      <color rgb="FFC8B4FF"/>
      <color rgb="FF44546A"/>
      <color rgb="FF44685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153080</xdr:colOff>
      <xdr:row>13</xdr:row>
      <xdr:rowOff>93549</xdr:rowOff>
    </xdr:from>
    <xdr:to>
      <xdr:col>9</xdr:col>
      <xdr:colOff>867456</xdr:colOff>
      <xdr:row>13</xdr:row>
      <xdr:rowOff>93550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4896530" y="1217499"/>
          <a:ext cx="4371976" cy="1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7</xdr:row>
      <xdr:rowOff>30175</xdr:rowOff>
    </xdr:from>
    <xdr:to>
      <xdr:col>2</xdr:col>
      <xdr:colOff>1543050</xdr:colOff>
      <xdr:row>12</xdr:row>
      <xdr:rowOff>150986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219178-8290-4DC6-8A4D-D0F06D057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44575"/>
          <a:ext cx="1847850" cy="8256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153080</xdr:colOff>
      <xdr:row>6</xdr:row>
      <xdr:rowOff>93549</xdr:rowOff>
    </xdr:from>
    <xdr:to>
      <xdr:col>8</xdr:col>
      <xdr:colOff>867456</xdr:colOff>
      <xdr:row>6</xdr:row>
      <xdr:rowOff>93550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BDA3AC54-17F2-404A-8B48-61FBC20BC343}"/>
            </a:ext>
          </a:extLst>
        </xdr:cNvPr>
        <xdr:cNvCxnSpPr/>
      </xdr:nvCxnSpPr>
      <xdr:spPr>
        <a:xfrm>
          <a:off x="3982130" y="1217499"/>
          <a:ext cx="4371976" cy="1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373062</xdr:colOff>
      <xdr:row>6</xdr:row>
      <xdr:rowOff>93550</xdr:rowOff>
    </xdr:from>
    <xdr:to>
      <xdr:col>17</xdr:col>
      <xdr:colOff>681</xdr:colOff>
      <xdr:row>6</xdr:row>
      <xdr:rowOff>103188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26EC89C7-A993-424B-8D3B-1FE0D27048D1}"/>
            </a:ext>
          </a:extLst>
        </xdr:cNvPr>
        <xdr:cNvCxnSpPr/>
      </xdr:nvCxnSpPr>
      <xdr:spPr>
        <a:xfrm flipV="1">
          <a:off x="9763125" y="1236550"/>
          <a:ext cx="3199494" cy="9638"/>
        </a:xfrm>
        <a:prstGeom prst="straightConnector1">
          <a:avLst/>
        </a:prstGeom>
        <a:ln>
          <a:solidFill>
            <a:schemeClr val="bg1"/>
          </a:solidFill>
          <a:prstDash val="dash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373062</xdr:colOff>
      <xdr:row>6</xdr:row>
      <xdr:rowOff>93550</xdr:rowOff>
    </xdr:from>
    <xdr:to>
      <xdr:col>27</xdr:col>
      <xdr:colOff>681</xdr:colOff>
      <xdr:row>6</xdr:row>
      <xdr:rowOff>103188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E6CEA18-2A79-48B3-81FB-69E4AE85C411}"/>
            </a:ext>
          </a:extLst>
        </xdr:cNvPr>
        <xdr:cNvCxnSpPr/>
      </xdr:nvCxnSpPr>
      <xdr:spPr>
        <a:xfrm flipV="1">
          <a:off x="9763125" y="1236550"/>
          <a:ext cx="3199494" cy="9638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yhm&#228;kansiot\Julkishallinnon%20virtuaaliorganisaatio\IPG\Clients\Espoo%20PPP\Model\2019%2009%2006%20Espoo%20PPP%20Financial%20model%20-%20DRAFT%20MASTE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yhm&#228;kansiot\Julkishallinnon%20virtuaaliorganisaatio\IPG\Clients\Espoo%20PPP\Workings\Election%20esimerkki%20herkkyyksist&#22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Dashboard"/>
      <sheetName val="Sensitivities"/>
      <sheetName val="Input"/>
      <sheetName val="Input(const_m)"/>
      <sheetName val="Input(O&amp;M_m)"/>
      <sheetName val="Input(other_m)"/>
      <sheetName val="Flags_m"/>
      <sheetName val="Calc_m"/>
      <sheetName val="Statements_m"/>
      <sheetName val="Ratios (6m)"/>
      <sheetName val="Charts"/>
      <sheetName val="Macro"/>
      <sheetName val="Flags_a"/>
      <sheetName val="Statements_a"/>
      <sheetName val="Statements_6m"/>
      <sheetName val="Ratios"/>
      <sheetName val="To do list"/>
      <sheetName val="Instructions"/>
      <sheetName val="Equity Bridge Loan"/>
      <sheetName val="Senior debt 1"/>
      <sheetName val="Senior debt 2"/>
      <sheetName val="Senior debt 3"/>
      <sheetName val="Floating &amp; Discount rates"/>
      <sheetName val="Interest rate data"/>
    </sheetNames>
    <sheetDataSet>
      <sheetData sheetId="0"/>
      <sheetData sheetId="1"/>
      <sheetData sheetId="2">
        <row r="15">
          <cell r="F15">
            <v>0.1</v>
          </cell>
        </row>
        <row r="33">
          <cell r="L33">
            <v>31397</v>
          </cell>
        </row>
      </sheetData>
      <sheetData sheetId="3"/>
      <sheetData sheetId="4">
        <row r="238">
          <cell r="F238">
            <v>0.1</v>
          </cell>
        </row>
        <row r="239">
          <cell r="F239">
            <v>0.1002880156040192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9">
          <cell r="H19">
            <v>115872705.22724883</v>
          </cell>
        </row>
        <row r="20">
          <cell r="H20">
            <v>102165671.96991087</v>
          </cell>
        </row>
        <row r="46">
          <cell r="H46">
            <v>0</v>
          </cell>
        </row>
        <row r="65">
          <cell r="H65">
            <v>0</v>
          </cell>
        </row>
        <row r="71">
          <cell r="H71">
            <v>0</v>
          </cell>
        </row>
        <row r="131">
          <cell r="H131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itle"/>
      <sheetName val="Checks"/>
      <sheetName val="Change log"/>
      <sheetName val="Optimization"/>
      <sheetName val="_TM_Sensitivity"/>
      <sheetName val="Sensitivity"/>
      <sheetName val="Input"/>
      <sheetName val="Input(Constr_M)"/>
      <sheetName val="Input(O&amp;M_M)"/>
      <sheetName val="Input(SPV_M)"/>
      <sheetName val="Input(Other)"/>
      <sheetName val="Input(MAKU)"/>
      <sheetName val="Summary"/>
      <sheetName val="Calc_M"/>
      <sheetName val="Timing_M"/>
      <sheetName val="Timing_SA"/>
      <sheetName val="Timing_A"/>
      <sheetName val="Macro"/>
      <sheetName val="Depr"/>
      <sheetName val="Ratios"/>
      <sheetName val="Return split"/>
      <sheetName val="Annual 3i yields"/>
      <sheetName val="Statements"/>
      <sheetName val="Statements_SA"/>
      <sheetName val="Statements_A"/>
      <sheetName val="_TM_Tables_IM"/>
      <sheetName val="WAL"/>
      <sheetName val="ECC"/>
      <sheetName val="Base rates"/>
      <sheetName val="Tables_IM"/>
      <sheetName val="Charts"/>
      <sheetName val="Cover (2)"/>
      <sheetName val="Form T4.7"/>
      <sheetName val="Form T4.8A"/>
      <sheetName val="Form T4.8B"/>
      <sheetName val="Form T4.8C"/>
      <sheetName val="Form T4.8D"/>
      <sheetName val="Form T4.9A"/>
      <sheetName val="Form T4.9B"/>
      <sheetName val="Form T4.9C"/>
      <sheetName val="Form T4.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10">
          <cell r="F110">
            <v>1.2093221269158048</v>
          </cell>
        </row>
      </sheetData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69"/>
  <sheetViews>
    <sheetView showGridLines="0" tabSelected="1" zoomScale="85" zoomScaleNormal="85" workbookViewId="0">
      <selection activeCell="N44" sqref="N44"/>
    </sheetView>
  </sheetViews>
  <sheetFormatPr defaultRowHeight="14.25" x14ac:dyDescent="0.2"/>
  <cols>
    <col min="1" max="1" width="3" style="2" customWidth="1"/>
    <col min="2" max="2" width="4.5703125" style="1" customWidth="1"/>
    <col min="3" max="3" width="39.140625" style="1" customWidth="1"/>
    <col min="4" max="10" width="13.7109375" style="1" customWidth="1"/>
    <col min="11" max="11" width="3.7109375" style="2" customWidth="1"/>
    <col min="12" max="12" width="12.5703125" style="2" hidden="1" customWidth="1"/>
    <col min="13" max="13" width="17.140625" style="2" customWidth="1"/>
    <col min="14" max="16384" width="9.140625" style="2"/>
  </cols>
  <sheetData>
    <row r="1" spans="2:18" ht="6.75" customHeight="1" x14ac:dyDescent="0.2"/>
    <row r="2" spans="2:18" ht="9" customHeight="1" x14ac:dyDescent="0.2">
      <c r="B2" s="150"/>
      <c r="C2" s="151"/>
      <c r="D2" s="151"/>
      <c r="E2" s="151"/>
      <c r="F2" s="151"/>
      <c r="G2" s="151"/>
      <c r="H2" s="151"/>
      <c r="I2" s="151"/>
      <c r="J2" s="152"/>
    </row>
    <row r="3" spans="2:18" ht="15" x14ac:dyDescent="0.25">
      <c r="B3" s="153"/>
      <c r="C3" s="301" t="s">
        <v>76</v>
      </c>
      <c r="D3" s="302"/>
      <c r="E3" s="2"/>
      <c r="F3" s="2"/>
      <c r="G3" s="289" t="s">
        <v>0</v>
      </c>
      <c r="H3" s="290"/>
      <c r="I3" s="291"/>
      <c r="J3" s="154"/>
    </row>
    <row r="4" spans="2:18" x14ac:dyDescent="0.2">
      <c r="B4" s="153"/>
      <c r="C4" s="121" t="s">
        <v>72</v>
      </c>
      <c r="D4" s="358"/>
      <c r="E4" s="2"/>
      <c r="F4" s="2"/>
      <c r="G4" s="4"/>
      <c r="H4" s="287" t="s">
        <v>67</v>
      </c>
      <c r="I4" s="288"/>
      <c r="J4" s="154"/>
    </row>
    <row r="5" spans="2:18" x14ac:dyDescent="0.2">
      <c r="B5" s="153"/>
      <c r="C5" s="117" t="s">
        <v>73</v>
      </c>
      <c r="D5" s="82"/>
      <c r="E5" s="2"/>
      <c r="F5" s="2"/>
      <c r="G5" s="149"/>
      <c r="H5" s="287" t="s">
        <v>66</v>
      </c>
      <c r="I5" s="288"/>
      <c r="J5" s="154"/>
    </row>
    <row r="6" spans="2:18" x14ac:dyDescent="0.2">
      <c r="B6" s="155"/>
      <c r="C6" s="117" t="s">
        <v>74</v>
      </c>
      <c r="D6" s="358"/>
      <c r="E6" s="2"/>
      <c r="F6" s="2"/>
      <c r="G6" s="5"/>
      <c r="H6" s="287" t="s">
        <v>2</v>
      </c>
      <c r="I6" s="288"/>
      <c r="J6" s="154"/>
    </row>
    <row r="7" spans="2:18" x14ac:dyDescent="0.2">
      <c r="B7" s="156"/>
      <c r="C7" s="157"/>
      <c r="D7" s="158"/>
      <c r="E7" s="158"/>
      <c r="F7" s="158"/>
      <c r="G7" s="159"/>
      <c r="H7" s="160"/>
      <c r="I7" s="160"/>
      <c r="J7" s="161"/>
    </row>
    <row r="8" spans="2:18" ht="8.25" customHeight="1" thickBot="1" x14ac:dyDescent="0.25">
      <c r="B8" s="118"/>
      <c r="C8" s="118"/>
      <c r="G8" s="119"/>
      <c r="H8" s="120"/>
      <c r="I8" s="120"/>
      <c r="M8" s="241"/>
      <c r="N8" s="241"/>
      <c r="O8" s="241"/>
      <c r="P8" s="241"/>
      <c r="Q8" s="241"/>
      <c r="R8" s="241"/>
    </row>
    <row r="9" spans="2:18" ht="14.25" customHeight="1" x14ac:dyDescent="0.2">
      <c r="B9" s="122"/>
      <c r="C9" s="123"/>
      <c r="D9" s="123"/>
      <c r="E9" s="123"/>
      <c r="F9" s="123"/>
      <c r="G9" s="123"/>
      <c r="H9" s="123"/>
      <c r="I9" s="123"/>
      <c r="J9" s="124"/>
      <c r="K9" s="242"/>
      <c r="M9" s="309" t="s">
        <v>80</v>
      </c>
      <c r="N9" s="310"/>
      <c r="O9" s="310"/>
      <c r="P9" s="310"/>
      <c r="Q9" s="310"/>
      <c r="R9" s="311"/>
    </row>
    <row r="10" spans="2:18" x14ac:dyDescent="0.2">
      <c r="B10" s="125"/>
      <c r="C10" s="93"/>
      <c r="D10" s="93"/>
      <c r="E10" s="93"/>
      <c r="F10" s="93"/>
      <c r="G10" s="93"/>
      <c r="H10" s="93"/>
      <c r="I10" s="93"/>
      <c r="J10" s="126"/>
      <c r="K10" s="242"/>
      <c r="M10" s="312"/>
      <c r="N10" s="313"/>
      <c r="O10" s="313"/>
      <c r="P10" s="313"/>
      <c r="Q10" s="313"/>
      <c r="R10" s="314"/>
    </row>
    <row r="11" spans="2:18" ht="14.25" customHeight="1" x14ac:dyDescent="0.2">
      <c r="B11" s="125"/>
      <c r="C11" s="93"/>
      <c r="D11" s="93"/>
      <c r="E11" s="93"/>
      <c r="F11" s="93"/>
      <c r="G11" s="93"/>
      <c r="H11" s="93"/>
      <c r="I11" s="93"/>
      <c r="J11" s="126"/>
      <c r="K11" s="242"/>
      <c r="M11" s="312"/>
      <c r="N11" s="313"/>
      <c r="O11" s="313"/>
      <c r="P11" s="313"/>
      <c r="Q11" s="313"/>
      <c r="R11" s="314"/>
    </row>
    <row r="12" spans="2:18" ht="4.5" customHeight="1" thickBot="1" x14ac:dyDescent="0.25">
      <c r="B12" s="125"/>
      <c r="C12" s="93"/>
      <c r="D12" s="93"/>
      <c r="E12" s="93"/>
      <c r="F12" s="93"/>
      <c r="G12" s="93"/>
      <c r="H12" s="93"/>
      <c r="I12" s="93"/>
      <c r="J12" s="126"/>
      <c r="K12" s="242"/>
      <c r="M12" s="315"/>
      <c r="N12" s="316"/>
      <c r="O12" s="316"/>
      <c r="P12" s="316"/>
      <c r="Q12" s="316"/>
      <c r="R12" s="317"/>
    </row>
    <row r="13" spans="2:18" ht="16.5" x14ac:dyDescent="0.2">
      <c r="B13" s="305" t="s">
        <v>77</v>
      </c>
      <c r="C13" s="306"/>
      <c r="D13" s="113"/>
      <c r="E13" s="114"/>
      <c r="F13" s="115"/>
      <c r="G13" s="115"/>
      <c r="H13" s="115"/>
      <c r="I13" s="115"/>
      <c r="J13" s="127"/>
      <c r="K13" s="242"/>
      <c r="M13" s="359"/>
      <c r="N13" s="360"/>
      <c r="O13" s="360"/>
      <c r="P13" s="360"/>
      <c r="Q13" s="360"/>
      <c r="R13" s="361"/>
    </row>
    <row r="14" spans="2:18" ht="15" customHeight="1" x14ac:dyDescent="0.2">
      <c r="B14" s="307"/>
      <c r="C14" s="308"/>
      <c r="D14" s="116" t="s">
        <v>65</v>
      </c>
      <c r="E14" s="294" t="s">
        <v>4</v>
      </c>
      <c r="F14" s="295"/>
      <c r="G14" s="295"/>
      <c r="H14" s="295"/>
      <c r="I14" s="295"/>
      <c r="J14" s="296"/>
      <c r="K14" s="243"/>
      <c r="L14" s="93"/>
      <c r="M14" s="359"/>
      <c r="N14" s="360"/>
      <c r="O14" s="360"/>
      <c r="P14" s="360"/>
      <c r="Q14" s="360"/>
      <c r="R14" s="361"/>
    </row>
    <row r="15" spans="2:18" ht="14.25" customHeight="1" x14ac:dyDescent="0.2">
      <c r="B15" s="128"/>
      <c r="C15" s="303" t="s">
        <v>5</v>
      </c>
      <c r="D15" s="292" t="str">
        <f>IFERROR(E15-1,"")</f>
        <v/>
      </c>
      <c r="E15" s="297" t="str">
        <f>IF(D6="","",D6)</f>
        <v/>
      </c>
      <c r="F15" s="297" t="str">
        <f>IFERROR(E15+1,"")</f>
        <v/>
      </c>
      <c r="G15" s="297" t="str">
        <f t="shared" ref="G15:J15" si="0">IFERROR(F15+1,"")</f>
        <v/>
      </c>
      <c r="H15" s="297" t="str">
        <f t="shared" si="0"/>
        <v/>
      </c>
      <c r="I15" s="297" t="str">
        <f t="shared" si="0"/>
        <v/>
      </c>
      <c r="J15" s="299" t="str">
        <f t="shared" si="0"/>
        <v/>
      </c>
      <c r="K15" s="243"/>
      <c r="L15" s="94"/>
      <c r="M15" s="359"/>
      <c r="N15" s="360"/>
      <c r="O15" s="360"/>
      <c r="P15" s="360"/>
      <c r="Q15" s="360"/>
      <c r="R15" s="361"/>
    </row>
    <row r="16" spans="2:18" ht="14.25" customHeight="1" x14ac:dyDescent="0.2">
      <c r="B16" s="129"/>
      <c r="C16" s="304"/>
      <c r="D16" s="293"/>
      <c r="E16" s="298"/>
      <c r="F16" s="298"/>
      <c r="G16" s="298"/>
      <c r="H16" s="298"/>
      <c r="I16" s="298"/>
      <c r="J16" s="300"/>
      <c r="K16" s="243"/>
      <c r="L16" s="95"/>
      <c r="M16" s="359"/>
      <c r="N16" s="360"/>
      <c r="O16" s="360"/>
      <c r="P16" s="360"/>
      <c r="Q16" s="360"/>
      <c r="R16" s="361"/>
    </row>
    <row r="17" spans="2:18" ht="15" customHeight="1" x14ac:dyDescent="0.2">
      <c r="B17" s="320" t="s">
        <v>75</v>
      </c>
      <c r="C17" s="321"/>
      <c r="D17" s="130"/>
      <c r="E17" s="40"/>
      <c r="F17" s="40"/>
      <c r="G17" s="40"/>
      <c r="H17" s="40"/>
      <c r="I17" s="40"/>
      <c r="J17" s="131"/>
      <c r="K17" s="243"/>
      <c r="L17" s="96"/>
      <c r="M17" s="359"/>
      <c r="N17" s="360"/>
      <c r="O17" s="360"/>
      <c r="P17" s="360"/>
      <c r="Q17" s="360"/>
      <c r="R17" s="361"/>
    </row>
    <row r="18" spans="2:18" x14ac:dyDescent="0.2">
      <c r="B18" s="132"/>
      <c r="C18" s="17" t="s">
        <v>6</v>
      </c>
      <c r="D18" s="279"/>
      <c r="E18" s="280"/>
      <c r="F18" s="280"/>
      <c r="G18" s="280"/>
      <c r="H18" s="280"/>
      <c r="I18" s="280"/>
      <c r="J18" s="280"/>
      <c r="K18" s="243"/>
      <c r="L18" s="97"/>
      <c r="M18" s="359"/>
      <c r="N18" s="360"/>
      <c r="O18" s="360"/>
      <c r="P18" s="360"/>
      <c r="Q18" s="360"/>
      <c r="R18" s="361"/>
    </row>
    <row r="19" spans="2:18" ht="15" hidden="1" customHeight="1" thickTop="1" x14ac:dyDescent="0.2">
      <c r="B19" s="132"/>
      <c r="C19" s="87" t="s">
        <v>31</v>
      </c>
      <c r="D19" s="98"/>
      <c r="E19" s="89"/>
      <c r="F19" s="90"/>
      <c r="G19" s="90"/>
      <c r="H19" s="90"/>
      <c r="I19" s="90"/>
      <c r="J19" s="90"/>
      <c r="K19" s="243"/>
      <c r="M19" s="359"/>
      <c r="N19" s="360"/>
      <c r="O19" s="360"/>
      <c r="P19" s="360"/>
      <c r="Q19" s="360"/>
      <c r="R19" s="361"/>
    </row>
    <row r="20" spans="2:18" ht="15" thickBot="1" x14ac:dyDescent="0.25">
      <c r="B20" s="132"/>
      <c r="C20" s="134" t="s">
        <v>7</v>
      </c>
      <c r="D20" s="279"/>
      <c r="E20" s="280"/>
      <c r="F20" s="280"/>
      <c r="G20" s="280"/>
      <c r="H20" s="280"/>
      <c r="I20" s="280"/>
      <c r="J20" s="280"/>
      <c r="K20" s="243"/>
      <c r="M20" s="359"/>
      <c r="N20" s="360"/>
      <c r="O20" s="360"/>
      <c r="P20" s="360"/>
      <c r="Q20" s="360"/>
      <c r="R20" s="361"/>
    </row>
    <row r="21" spans="2:18" s="14" customFormat="1" ht="15.75" thickTop="1" thickBot="1" x14ac:dyDescent="0.25">
      <c r="B21" s="11" t="s">
        <v>8</v>
      </c>
      <c r="C21" s="12"/>
      <c r="D21" s="13">
        <f>SUM(D18:D20)</f>
        <v>0</v>
      </c>
      <c r="E21" s="13">
        <f t="shared" ref="E21:J21" si="1">SUM(E18:E20)</f>
        <v>0</v>
      </c>
      <c r="F21" s="13">
        <f t="shared" si="1"/>
        <v>0</v>
      </c>
      <c r="G21" s="13">
        <f t="shared" si="1"/>
        <v>0</v>
      </c>
      <c r="H21" s="13">
        <f t="shared" si="1"/>
        <v>0</v>
      </c>
      <c r="I21" s="13">
        <f t="shared" si="1"/>
        <v>0</v>
      </c>
      <c r="J21" s="13">
        <f t="shared" si="1"/>
        <v>0</v>
      </c>
      <c r="K21" s="244"/>
      <c r="L21" s="2"/>
      <c r="M21" s="359"/>
      <c r="N21" s="360"/>
      <c r="O21" s="360"/>
      <c r="P21" s="360"/>
      <c r="Q21" s="360"/>
      <c r="R21" s="361"/>
    </row>
    <row r="22" spans="2:18" s="14" customFormat="1" ht="15" hidden="1" customHeight="1" thickTop="1" x14ac:dyDescent="0.2">
      <c r="B22" s="15"/>
      <c r="C22" s="87" t="s">
        <v>30</v>
      </c>
      <c r="D22" s="87"/>
      <c r="E22" s="49" t="str">
        <f t="shared" ref="E22:J22" si="2">IFERROR(E21/E18,"")</f>
        <v/>
      </c>
      <c r="F22" s="46" t="str">
        <f t="shared" si="2"/>
        <v/>
      </c>
      <c r="G22" s="46" t="str">
        <f t="shared" si="2"/>
        <v/>
      </c>
      <c r="H22" s="46" t="str">
        <f t="shared" si="2"/>
        <v/>
      </c>
      <c r="I22" s="46" t="str">
        <f t="shared" si="2"/>
        <v/>
      </c>
      <c r="J22" s="46" t="str">
        <f t="shared" si="2"/>
        <v/>
      </c>
      <c r="K22" s="244"/>
      <c r="L22" s="2"/>
      <c r="M22" s="359"/>
      <c r="N22" s="360"/>
      <c r="O22" s="360"/>
      <c r="P22" s="360"/>
      <c r="Q22" s="360"/>
      <c r="R22" s="361"/>
    </row>
    <row r="23" spans="2:18" s="14" customFormat="1" ht="15" thickTop="1" x14ac:dyDescent="0.2">
      <c r="B23" s="15"/>
      <c r="C23" s="134" t="s">
        <v>79</v>
      </c>
      <c r="D23" s="133"/>
      <c r="E23" s="8"/>
      <c r="F23" s="8"/>
      <c r="G23" s="8"/>
      <c r="H23" s="8"/>
      <c r="I23" s="8"/>
      <c r="J23" s="8"/>
      <c r="K23" s="244"/>
      <c r="L23" s="2"/>
      <c r="M23" s="359"/>
      <c r="N23" s="360"/>
      <c r="O23" s="360"/>
      <c r="P23" s="360"/>
      <c r="Q23" s="360"/>
      <c r="R23" s="361"/>
    </row>
    <row r="24" spans="2:18" ht="5.0999999999999996" customHeight="1" x14ac:dyDescent="0.2">
      <c r="B24" s="132"/>
      <c r="C24" s="15"/>
      <c r="D24" s="42"/>
      <c r="E24" s="16"/>
      <c r="F24" s="16"/>
      <c r="G24" s="16"/>
      <c r="H24" s="16"/>
      <c r="I24" s="16"/>
      <c r="J24" s="135"/>
      <c r="K24" s="243"/>
      <c r="M24" s="359"/>
      <c r="N24" s="360"/>
      <c r="O24" s="360"/>
      <c r="P24" s="360"/>
      <c r="Q24" s="360"/>
      <c r="R24" s="361"/>
    </row>
    <row r="25" spans="2:18" ht="15" thickBot="1" x14ac:dyDescent="0.25">
      <c r="B25" s="132"/>
      <c r="C25" s="17" t="s">
        <v>9</v>
      </c>
      <c r="D25" s="279"/>
      <c r="E25" s="280"/>
      <c r="F25" s="280"/>
      <c r="G25" s="280"/>
      <c r="H25" s="280"/>
      <c r="I25" s="280"/>
      <c r="J25" s="280"/>
      <c r="K25" s="243"/>
      <c r="M25" s="359"/>
      <c r="N25" s="360"/>
      <c r="O25" s="360"/>
      <c r="P25" s="360"/>
      <c r="Q25" s="360"/>
      <c r="R25" s="361"/>
    </row>
    <row r="26" spans="2:18" ht="15" hidden="1" customHeight="1" thickBot="1" x14ac:dyDescent="0.25">
      <c r="B26" s="132"/>
      <c r="C26" s="87" t="s">
        <v>28</v>
      </c>
      <c r="D26" s="87"/>
      <c r="E26" s="47"/>
      <c r="F26" s="48"/>
      <c r="G26" s="48"/>
      <c r="H26" s="48"/>
      <c r="I26" s="48"/>
      <c r="J26" s="48"/>
      <c r="K26" s="243"/>
      <c r="M26" s="359"/>
      <c r="N26" s="360"/>
      <c r="O26" s="360"/>
      <c r="P26" s="360"/>
      <c r="Q26" s="360"/>
      <c r="R26" s="361"/>
    </row>
    <row r="27" spans="2:18" s="14" customFormat="1" ht="15.75" thickTop="1" thickBot="1" x14ac:dyDescent="0.25">
      <c r="B27" s="11" t="s">
        <v>10</v>
      </c>
      <c r="C27" s="12"/>
      <c r="D27" s="13">
        <f>D21+D23+D25</f>
        <v>0</v>
      </c>
      <c r="E27" s="13">
        <f t="shared" ref="E27:J27" si="3">E21+E23+E25</f>
        <v>0</v>
      </c>
      <c r="F27" s="13">
        <f t="shared" si="3"/>
        <v>0</v>
      </c>
      <c r="G27" s="13">
        <f t="shared" si="3"/>
        <v>0</v>
      </c>
      <c r="H27" s="13">
        <f t="shared" si="3"/>
        <v>0</v>
      </c>
      <c r="I27" s="13">
        <f t="shared" si="3"/>
        <v>0</v>
      </c>
      <c r="J27" s="13">
        <f t="shared" si="3"/>
        <v>0</v>
      </c>
      <c r="K27" s="244"/>
      <c r="L27" s="2"/>
      <c r="M27" s="359"/>
      <c r="N27" s="360"/>
      <c r="O27" s="360"/>
      <c r="P27" s="360"/>
      <c r="Q27" s="360"/>
      <c r="R27" s="361"/>
    </row>
    <row r="28" spans="2:18" s="14" customFormat="1" ht="15" hidden="1" customHeight="1" thickTop="1" x14ac:dyDescent="0.2">
      <c r="B28" s="15"/>
      <c r="C28" s="87" t="s">
        <v>29</v>
      </c>
      <c r="D28" s="87"/>
      <c r="E28" s="45" t="str">
        <f t="shared" ref="E28:J28" si="4">IFERROR(E27/E18,"")</f>
        <v/>
      </c>
      <c r="F28" s="46" t="str">
        <f t="shared" si="4"/>
        <v/>
      </c>
      <c r="G28" s="46" t="str">
        <f t="shared" si="4"/>
        <v/>
      </c>
      <c r="H28" s="46" t="str">
        <f t="shared" si="4"/>
        <v/>
      </c>
      <c r="I28" s="46" t="str">
        <f t="shared" si="4"/>
        <v/>
      </c>
      <c r="J28" s="46" t="str">
        <f t="shared" si="4"/>
        <v/>
      </c>
      <c r="K28" s="244"/>
      <c r="L28" s="2"/>
      <c r="M28" s="359"/>
      <c r="N28" s="360"/>
      <c r="O28" s="360"/>
      <c r="P28" s="360"/>
      <c r="Q28" s="360"/>
      <c r="R28" s="361"/>
    </row>
    <row r="29" spans="2:18" s="14" customFormat="1" ht="4.5" customHeight="1" thickTop="1" x14ac:dyDescent="0.2">
      <c r="B29" s="15"/>
      <c r="C29" s="87"/>
      <c r="D29" s="88"/>
      <c r="E29" s="50"/>
      <c r="F29" s="44"/>
      <c r="G29" s="44"/>
      <c r="H29" s="44"/>
      <c r="I29" s="44"/>
      <c r="J29" s="44"/>
      <c r="K29" s="244"/>
      <c r="L29" s="2"/>
      <c r="M29" s="359"/>
      <c r="N29" s="360"/>
      <c r="O29" s="360"/>
      <c r="P29" s="360"/>
      <c r="Q29" s="360"/>
      <c r="R29" s="361"/>
    </row>
    <row r="30" spans="2:18" ht="15" thickBot="1" x14ac:dyDescent="0.25">
      <c r="B30" s="132"/>
      <c r="C30" s="18" t="s">
        <v>11</v>
      </c>
      <c r="D30" s="133"/>
      <c r="E30" s="8"/>
      <c r="F30" s="8"/>
      <c r="G30" s="8"/>
      <c r="H30" s="8"/>
      <c r="I30" s="8"/>
      <c r="J30" s="8"/>
      <c r="K30" s="243"/>
      <c r="M30" s="359"/>
      <c r="N30" s="360"/>
      <c r="O30" s="360"/>
      <c r="P30" s="360"/>
      <c r="Q30" s="360"/>
      <c r="R30" s="361"/>
    </row>
    <row r="31" spans="2:18" s="14" customFormat="1" ht="15.75" thickTop="1" thickBot="1" x14ac:dyDescent="0.25">
      <c r="B31" s="11" t="s">
        <v>12</v>
      </c>
      <c r="C31" s="19"/>
      <c r="D31" s="13">
        <f t="shared" ref="D31:J31" si="5">D27+D30</f>
        <v>0</v>
      </c>
      <c r="E31" s="13">
        <f t="shared" si="5"/>
        <v>0</v>
      </c>
      <c r="F31" s="13">
        <f t="shared" si="5"/>
        <v>0</v>
      </c>
      <c r="G31" s="13">
        <f t="shared" si="5"/>
        <v>0</v>
      </c>
      <c r="H31" s="13">
        <f t="shared" si="5"/>
        <v>0</v>
      </c>
      <c r="I31" s="13">
        <f t="shared" si="5"/>
        <v>0</v>
      </c>
      <c r="J31" s="13">
        <f t="shared" si="5"/>
        <v>0</v>
      </c>
      <c r="K31" s="244"/>
      <c r="M31" s="359"/>
      <c r="N31" s="360"/>
      <c r="O31" s="360"/>
      <c r="P31" s="360"/>
      <c r="Q31" s="360"/>
      <c r="R31" s="361"/>
    </row>
    <row r="32" spans="2:18" ht="5.0999999999999996" customHeight="1" thickTop="1" x14ac:dyDescent="0.2">
      <c r="B32" s="132"/>
      <c r="C32" s="15"/>
      <c r="D32" s="42"/>
      <c r="E32" s="16"/>
      <c r="F32" s="16"/>
      <c r="G32" s="16"/>
      <c r="H32" s="16"/>
      <c r="I32" s="16"/>
      <c r="J32" s="135"/>
      <c r="K32" s="243"/>
      <c r="M32" s="359"/>
      <c r="N32" s="360"/>
      <c r="O32" s="360"/>
      <c r="P32" s="360"/>
      <c r="Q32" s="360"/>
      <c r="R32" s="361"/>
    </row>
    <row r="33" spans="2:18" ht="15" thickBot="1" x14ac:dyDescent="0.25">
      <c r="B33" s="132"/>
      <c r="C33" s="17" t="s">
        <v>13</v>
      </c>
      <c r="D33" s="133"/>
      <c r="E33" s="8"/>
      <c r="F33" s="8"/>
      <c r="G33" s="8"/>
      <c r="H33" s="8"/>
      <c r="I33" s="8"/>
      <c r="J33" s="8"/>
      <c r="K33" s="243"/>
      <c r="M33" s="359"/>
      <c r="N33" s="360"/>
      <c r="O33" s="360"/>
      <c r="P33" s="360"/>
      <c r="Q33" s="360"/>
      <c r="R33" s="361"/>
    </row>
    <row r="34" spans="2:18" s="14" customFormat="1" ht="15.75" thickTop="1" thickBot="1" x14ac:dyDescent="0.25">
      <c r="B34" s="11" t="s">
        <v>14</v>
      </c>
      <c r="C34" s="19"/>
      <c r="D34" s="13">
        <f t="shared" ref="D34:J34" si="6">D31+D33</f>
        <v>0</v>
      </c>
      <c r="E34" s="13">
        <f t="shared" si="6"/>
        <v>0</v>
      </c>
      <c r="F34" s="13">
        <f t="shared" si="6"/>
        <v>0</v>
      </c>
      <c r="G34" s="13">
        <f t="shared" si="6"/>
        <v>0</v>
      </c>
      <c r="H34" s="13">
        <f t="shared" si="6"/>
        <v>0</v>
      </c>
      <c r="I34" s="13">
        <f t="shared" si="6"/>
        <v>0</v>
      </c>
      <c r="J34" s="13">
        <f t="shared" si="6"/>
        <v>0</v>
      </c>
      <c r="K34" s="245"/>
      <c r="M34" s="359"/>
      <c r="N34" s="360"/>
      <c r="O34" s="360"/>
      <c r="P34" s="360"/>
      <c r="Q34" s="360"/>
      <c r="R34" s="361"/>
    </row>
    <row r="35" spans="2:18" ht="5.0999999999999996" customHeight="1" thickTop="1" x14ac:dyDescent="0.2">
      <c r="B35" s="132"/>
      <c r="C35" s="15"/>
      <c r="D35" s="42"/>
      <c r="E35" s="16"/>
      <c r="F35" s="16"/>
      <c r="G35" s="16"/>
      <c r="H35" s="16"/>
      <c r="I35" s="16"/>
      <c r="J35" s="135"/>
      <c r="K35" s="246"/>
      <c r="M35" s="359"/>
      <c r="N35" s="360"/>
      <c r="O35" s="360"/>
      <c r="P35" s="360"/>
      <c r="Q35" s="360"/>
      <c r="R35" s="361"/>
    </row>
    <row r="36" spans="2:18" x14ac:dyDescent="0.2">
      <c r="B36" s="132"/>
      <c r="C36" s="28" t="s">
        <v>15</v>
      </c>
      <c r="D36" s="133"/>
      <c r="E36" s="8"/>
      <c r="F36" s="8"/>
      <c r="G36" s="8"/>
      <c r="H36" s="8"/>
      <c r="I36" s="8"/>
      <c r="J36" s="8"/>
      <c r="K36" s="243"/>
      <c r="M36" s="359"/>
      <c r="N36" s="360"/>
      <c r="O36" s="360"/>
      <c r="P36" s="360"/>
      <c r="Q36" s="360"/>
      <c r="R36" s="361"/>
    </row>
    <row r="37" spans="2:18" x14ac:dyDescent="0.2">
      <c r="B37" s="132"/>
      <c r="C37" s="28" t="s">
        <v>16</v>
      </c>
      <c r="D37" s="133"/>
      <c r="E37" s="8"/>
      <c r="F37" s="8"/>
      <c r="G37" s="8"/>
      <c r="H37" s="8"/>
      <c r="I37" s="8"/>
      <c r="J37" s="8"/>
      <c r="K37" s="243"/>
      <c r="M37" s="359"/>
      <c r="N37" s="360"/>
      <c r="O37" s="360"/>
      <c r="P37" s="360"/>
      <c r="Q37" s="360"/>
      <c r="R37" s="361"/>
    </row>
    <row r="38" spans="2:18" x14ac:dyDescent="0.2">
      <c r="B38" s="132"/>
      <c r="C38" s="28" t="s">
        <v>49</v>
      </c>
      <c r="D38" s="133"/>
      <c r="E38" s="8"/>
      <c r="F38" s="8"/>
      <c r="G38" s="8"/>
      <c r="H38" s="8"/>
      <c r="I38" s="8"/>
      <c r="J38" s="8"/>
      <c r="K38" s="243"/>
      <c r="M38" s="359"/>
      <c r="N38" s="360"/>
      <c r="O38" s="360"/>
      <c r="P38" s="360"/>
      <c r="Q38" s="360"/>
      <c r="R38" s="361"/>
    </row>
    <row r="39" spans="2:18" ht="15" thickBot="1" x14ac:dyDescent="0.25">
      <c r="B39" s="132"/>
      <c r="C39" s="28" t="s">
        <v>57</v>
      </c>
      <c r="D39" s="133"/>
      <c r="E39" s="8"/>
      <c r="F39" s="8"/>
      <c r="G39" s="8"/>
      <c r="H39" s="8"/>
      <c r="I39" s="8"/>
      <c r="J39" s="8"/>
      <c r="K39" s="243"/>
      <c r="M39" s="362"/>
      <c r="N39" s="363"/>
      <c r="O39" s="363"/>
      <c r="P39" s="363"/>
      <c r="Q39" s="363"/>
      <c r="R39" s="364"/>
    </row>
    <row r="40" spans="2:18" s="14" customFormat="1" ht="15.75" thickTop="1" thickBot="1" x14ac:dyDescent="0.25">
      <c r="B40" s="11" t="s">
        <v>18</v>
      </c>
      <c r="C40" s="19"/>
      <c r="D40" s="13">
        <f t="shared" ref="D40:J40" si="7">D34+SUM(D36:D39)</f>
        <v>0</v>
      </c>
      <c r="E40" s="13">
        <f t="shared" si="7"/>
        <v>0</v>
      </c>
      <c r="F40" s="13">
        <f t="shared" si="7"/>
        <v>0</v>
      </c>
      <c r="G40" s="13">
        <f t="shared" si="7"/>
        <v>0</v>
      </c>
      <c r="H40" s="13">
        <f t="shared" si="7"/>
        <v>0</v>
      </c>
      <c r="I40" s="13">
        <f t="shared" si="7"/>
        <v>0</v>
      </c>
      <c r="J40" s="13">
        <f t="shared" si="7"/>
        <v>0</v>
      </c>
    </row>
    <row r="41" spans="2:18" ht="5.0999999999999996" customHeight="1" thickTop="1" x14ac:dyDescent="0.2">
      <c r="B41" s="132"/>
      <c r="C41" s="15"/>
      <c r="D41" s="42"/>
      <c r="E41" s="21"/>
      <c r="F41" s="21"/>
      <c r="G41" s="21"/>
      <c r="H41" s="21"/>
      <c r="I41" s="21"/>
      <c r="J41" s="136"/>
    </row>
    <row r="42" spans="2:18" x14ac:dyDescent="0.2">
      <c r="B42" s="132"/>
      <c r="C42" s="28" t="s">
        <v>52</v>
      </c>
      <c r="D42" s="133"/>
      <c r="E42" s="8"/>
      <c r="F42" s="8"/>
      <c r="G42" s="8"/>
      <c r="H42" s="8"/>
      <c r="I42" s="8"/>
      <c r="J42" s="8"/>
    </row>
    <row r="43" spans="2:18" x14ac:dyDescent="0.2">
      <c r="B43" s="132"/>
      <c r="C43" s="28" t="s">
        <v>55</v>
      </c>
      <c r="D43" s="133"/>
      <c r="E43" s="8"/>
      <c r="F43" s="8"/>
      <c r="G43" s="8"/>
      <c r="H43" s="8"/>
      <c r="I43" s="8"/>
      <c r="J43" s="8"/>
    </row>
    <row r="44" spans="2:18" ht="15" thickBot="1" x14ac:dyDescent="0.25">
      <c r="B44" s="132"/>
      <c r="C44" s="28" t="s">
        <v>50</v>
      </c>
      <c r="D44" s="133"/>
      <c r="E44" s="8"/>
      <c r="F44" s="8"/>
      <c r="G44" s="8"/>
      <c r="H44" s="8"/>
      <c r="I44" s="8"/>
      <c r="J44" s="8"/>
    </row>
    <row r="45" spans="2:18" s="14" customFormat="1" ht="15.75" thickTop="1" thickBot="1" x14ac:dyDescent="0.25">
      <c r="B45" s="11" t="s">
        <v>19</v>
      </c>
      <c r="C45" s="19"/>
      <c r="D45" s="13">
        <f>D40+SUM(D42:D44)</f>
        <v>0</v>
      </c>
      <c r="E45" s="13">
        <f>E40+SUM(E42:E44)</f>
        <v>0</v>
      </c>
      <c r="F45" s="13">
        <f t="shared" ref="F45:J45" si="8">F40+SUM(F42:F44)</f>
        <v>0</v>
      </c>
      <c r="G45" s="13">
        <f t="shared" si="8"/>
        <v>0</v>
      </c>
      <c r="H45" s="13">
        <f t="shared" si="8"/>
        <v>0</v>
      </c>
      <c r="I45" s="13">
        <f t="shared" si="8"/>
        <v>0</v>
      </c>
      <c r="J45" s="13">
        <f t="shared" si="8"/>
        <v>0</v>
      </c>
    </row>
    <row r="46" spans="2:18" ht="5.0999999999999996" customHeight="1" thickTop="1" x14ac:dyDescent="0.2">
      <c r="B46" s="132"/>
      <c r="C46" s="15"/>
      <c r="D46" s="42"/>
      <c r="E46" s="21"/>
      <c r="F46" s="21"/>
      <c r="G46" s="21"/>
      <c r="H46" s="21"/>
      <c r="I46" s="21"/>
      <c r="J46" s="136"/>
    </row>
    <row r="47" spans="2:18" x14ac:dyDescent="0.2">
      <c r="B47" s="132"/>
      <c r="C47" s="28" t="s">
        <v>53</v>
      </c>
      <c r="D47" s="133"/>
      <c r="E47" s="8"/>
      <c r="F47" s="8"/>
      <c r="G47" s="8"/>
      <c r="H47" s="8"/>
      <c r="I47" s="8"/>
      <c r="J47" s="8"/>
    </row>
    <row r="48" spans="2:18" x14ac:dyDescent="0.2">
      <c r="B48" s="132"/>
      <c r="C48" s="28" t="s">
        <v>56</v>
      </c>
      <c r="D48" s="133"/>
      <c r="E48" s="8"/>
      <c r="F48" s="8"/>
      <c r="G48" s="8"/>
      <c r="H48" s="8"/>
      <c r="I48" s="8"/>
      <c r="J48" s="8"/>
    </row>
    <row r="49" spans="2:11" ht="15" thickBot="1" x14ac:dyDescent="0.25">
      <c r="B49" s="132"/>
      <c r="C49" s="28" t="s">
        <v>51</v>
      </c>
      <c r="D49" s="133"/>
      <c r="E49" s="8"/>
      <c r="F49" s="8"/>
      <c r="G49" s="8"/>
      <c r="H49" s="8"/>
      <c r="I49" s="8"/>
      <c r="J49" s="8"/>
    </row>
    <row r="50" spans="2:11" s="14" customFormat="1" ht="15.75" thickTop="1" thickBot="1" x14ac:dyDescent="0.25">
      <c r="B50" s="11" t="s">
        <v>20</v>
      </c>
      <c r="C50" s="19"/>
      <c r="D50" s="13">
        <f>D45+SUM(D47:D49)</f>
        <v>0</v>
      </c>
      <c r="E50" s="13">
        <f>E45+SUM(E47:E49)</f>
        <v>0</v>
      </c>
      <c r="F50" s="13">
        <f t="shared" ref="F50:J50" si="9">F45+SUM(F47:F49)</f>
        <v>0</v>
      </c>
      <c r="G50" s="13">
        <f t="shared" si="9"/>
        <v>0</v>
      </c>
      <c r="H50" s="13">
        <f t="shared" si="9"/>
        <v>0</v>
      </c>
      <c r="I50" s="13">
        <f t="shared" si="9"/>
        <v>0</v>
      </c>
      <c r="J50" s="13">
        <f t="shared" si="9"/>
        <v>0</v>
      </c>
    </row>
    <row r="51" spans="2:11" ht="5.0999999999999996" customHeight="1" thickTop="1" x14ac:dyDescent="0.2">
      <c r="B51" s="132"/>
      <c r="C51" s="23"/>
      <c r="D51" s="91"/>
      <c r="E51" s="92"/>
      <c r="F51" s="92"/>
      <c r="G51" s="92"/>
      <c r="H51" s="92"/>
      <c r="I51" s="92"/>
      <c r="J51" s="137"/>
    </row>
    <row r="52" spans="2:11" ht="15" thickBot="1" x14ac:dyDescent="0.25">
      <c r="B52" s="132"/>
      <c r="C52" s="24" t="s">
        <v>21</v>
      </c>
      <c r="D52" s="133"/>
      <c r="E52" s="8"/>
      <c r="F52" s="8"/>
      <c r="G52" s="8"/>
      <c r="H52" s="8"/>
      <c r="I52" s="8"/>
      <c r="J52" s="8"/>
      <c r="K52" s="25"/>
    </row>
    <row r="53" spans="2:11" s="14" customFormat="1" ht="27" customHeight="1" thickTop="1" thickBot="1" x14ac:dyDescent="0.25">
      <c r="B53" s="322" t="s">
        <v>22</v>
      </c>
      <c r="C53" s="323"/>
      <c r="D53" s="13">
        <f t="shared" ref="D53:J53" si="10">D50+D52</f>
        <v>0</v>
      </c>
      <c r="E53" s="13">
        <f t="shared" si="10"/>
        <v>0</v>
      </c>
      <c r="F53" s="13">
        <f t="shared" si="10"/>
        <v>0</v>
      </c>
      <c r="G53" s="13">
        <f t="shared" si="10"/>
        <v>0</v>
      </c>
      <c r="H53" s="13">
        <f t="shared" si="10"/>
        <v>0</v>
      </c>
      <c r="I53" s="13">
        <f t="shared" si="10"/>
        <v>0</v>
      </c>
      <c r="J53" s="13">
        <f t="shared" si="10"/>
        <v>0</v>
      </c>
      <c r="K53" s="26"/>
    </row>
    <row r="54" spans="2:11" ht="5.0999999999999996" customHeight="1" thickTop="1" x14ac:dyDescent="0.2">
      <c r="B54" s="132"/>
      <c r="C54" s="27"/>
      <c r="D54" s="79"/>
      <c r="E54" s="21"/>
      <c r="F54" s="21"/>
      <c r="G54" s="21"/>
      <c r="H54" s="21"/>
      <c r="I54" s="21"/>
      <c r="J54" s="136"/>
    </row>
    <row r="55" spans="2:11" x14ac:dyDescent="0.2">
      <c r="B55" s="132"/>
      <c r="C55" s="28" t="s">
        <v>23</v>
      </c>
      <c r="D55" s="133"/>
      <c r="E55" s="8"/>
      <c r="F55" s="8"/>
      <c r="G55" s="8"/>
      <c r="H55" s="8"/>
      <c r="I55" s="8"/>
      <c r="J55" s="8"/>
    </row>
    <row r="56" spans="2:11" ht="15" thickBot="1" x14ac:dyDescent="0.25">
      <c r="B56" s="132"/>
      <c r="C56" s="24" t="s">
        <v>24</v>
      </c>
      <c r="D56" s="133"/>
      <c r="E56" s="8"/>
      <c r="F56" s="8"/>
      <c r="G56" s="8"/>
      <c r="H56" s="8"/>
      <c r="I56" s="8"/>
      <c r="J56" s="8"/>
    </row>
    <row r="57" spans="2:11" s="14" customFormat="1" ht="27" customHeight="1" thickTop="1" thickBot="1" x14ac:dyDescent="0.25">
      <c r="B57" s="322" t="s">
        <v>25</v>
      </c>
      <c r="C57" s="323"/>
      <c r="D57" s="13">
        <f>D53+SUM(D55:D56)</f>
        <v>0</v>
      </c>
      <c r="E57" s="13">
        <f t="shared" ref="E57:J57" si="11">E53+SUM(E55:E56)</f>
        <v>0</v>
      </c>
      <c r="F57" s="13">
        <f t="shared" si="11"/>
        <v>0</v>
      </c>
      <c r="G57" s="13">
        <f t="shared" si="11"/>
        <v>0</v>
      </c>
      <c r="H57" s="13">
        <f t="shared" si="11"/>
        <v>0</v>
      </c>
      <c r="I57" s="13">
        <f t="shared" si="11"/>
        <v>0</v>
      </c>
      <c r="J57" s="13">
        <f t="shared" si="11"/>
        <v>0</v>
      </c>
    </row>
    <row r="58" spans="2:11" ht="6" customHeight="1" thickTop="1" x14ac:dyDescent="0.25">
      <c r="B58" s="324"/>
      <c r="C58" s="325"/>
      <c r="D58" s="138"/>
      <c r="E58" s="29"/>
      <c r="F58" s="29"/>
      <c r="G58" s="29"/>
      <c r="H58" s="29"/>
      <c r="I58" s="29"/>
      <c r="J58" s="139"/>
    </row>
    <row r="59" spans="2:11" ht="12.75" customHeight="1" x14ac:dyDescent="0.25">
      <c r="B59" s="140"/>
      <c r="C59" s="141" t="s">
        <v>45</v>
      </c>
      <c r="D59" s="133"/>
      <c r="E59" s="8"/>
      <c r="F59" s="8"/>
      <c r="G59" s="8"/>
      <c r="H59" s="8"/>
      <c r="I59" s="8"/>
      <c r="J59" s="8"/>
    </row>
    <row r="60" spans="2:11" s="33" customFormat="1" ht="15" x14ac:dyDescent="0.25">
      <c r="B60" s="142" t="s">
        <v>26</v>
      </c>
      <c r="C60" s="143"/>
      <c r="D60" s="232"/>
      <c r="E60" s="32">
        <f t="shared" ref="E60:J60" si="12">D61</f>
        <v>0</v>
      </c>
      <c r="F60" s="32">
        <f t="shared" si="12"/>
        <v>0</v>
      </c>
      <c r="G60" s="32">
        <f t="shared" si="12"/>
        <v>0</v>
      </c>
      <c r="H60" s="32">
        <f t="shared" si="12"/>
        <v>0</v>
      </c>
      <c r="I60" s="32">
        <f t="shared" si="12"/>
        <v>0</v>
      </c>
      <c r="J60" s="144">
        <f t="shared" si="12"/>
        <v>0</v>
      </c>
    </row>
    <row r="61" spans="2:11" ht="23.25" customHeight="1" x14ac:dyDescent="0.25">
      <c r="B61" s="145" t="s">
        <v>27</v>
      </c>
      <c r="C61" s="35"/>
      <c r="D61" s="240"/>
      <c r="E61" s="36">
        <f>E57+E59+E60</f>
        <v>0</v>
      </c>
      <c r="F61" s="36">
        <f t="shared" ref="F61:J61" si="13">F57+F59+F60</f>
        <v>0</v>
      </c>
      <c r="G61" s="36">
        <f t="shared" si="13"/>
        <v>0</v>
      </c>
      <c r="H61" s="36">
        <f t="shared" si="13"/>
        <v>0</v>
      </c>
      <c r="I61" s="36">
        <f t="shared" si="13"/>
        <v>0</v>
      </c>
      <c r="J61" s="146">
        <f t="shared" si="13"/>
        <v>0</v>
      </c>
    </row>
    <row r="62" spans="2:11" ht="15" thickBot="1" x14ac:dyDescent="0.25">
      <c r="B62" s="147"/>
      <c r="C62" s="164" t="s">
        <v>68</v>
      </c>
      <c r="D62" s="109" t="str">
        <f>IFERROR(IF(D31&gt;0,(D31/(D42+D43+D44+D47+D48+D49))*-1,(D31/(D42+D43+D44+D47+D48+D49))*-1),"")</f>
        <v/>
      </c>
      <c r="E62" s="109" t="str">
        <f t="shared" ref="E62:J62" si="14">IFERROR(IF(E31&gt;0,(E31/(E42+E43+E44+E47+E48+E49))*-1,(E31/(E42+E43+E44+E47+E48+E49))*-1),"")</f>
        <v/>
      </c>
      <c r="F62" s="109" t="str">
        <f t="shared" si="14"/>
        <v/>
      </c>
      <c r="G62" s="109" t="str">
        <f t="shared" si="14"/>
        <v/>
      </c>
      <c r="H62" s="109" t="str">
        <f t="shared" si="14"/>
        <v/>
      </c>
      <c r="I62" s="109" t="str">
        <f t="shared" si="14"/>
        <v/>
      </c>
      <c r="J62" s="148" t="str">
        <f t="shared" si="14"/>
        <v/>
      </c>
    </row>
    <row r="63" spans="2:11" ht="7.5" customHeight="1" x14ac:dyDescent="0.2">
      <c r="B63" s="326" t="s">
        <v>43</v>
      </c>
      <c r="C63" s="285"/>
      <c r="D63" s="285" t="str">
        <f>IFERROR(E63-1,"")</f>
        <v/>
      </c>
      <c r="E63" s="285" t="str">
        <f>E15</f>
        <v/>
      </c>
      <c r="F63" s="285" t="str">
        <f>IFERROR(E15+1,"")</f>
        <v/>
      </c>
      <c r="G63" s="285" t="str">
        <f>IFERROR(F15+1,"")</f>
        <v/>
      </c>
      <c r="H63" s="285" t="str">
        <f>IFERROR(G15+1,"")</f>
        <v/>
      </c>
      <c r="I63" s="285" t="str">
        <f>IFERROR(H15+1,"")</f>
        <v/>
      </c>
      <c r="J63" s="328" t="str">
        <f>IFERROR(I15+1,"")</f>
        <v/>
      </c>
    </row>
    <row r="64" spans="2:11" ht="14.25" customHeight="1" x14ac:dyDescent="0.2">
      <c r="B64" s="327"/>
      <c r="C64" s="286"/>
      <c r="D64" s="286"/>
      <c r="E64" s="286"/>
      <c r="F64" s="286"/>
      <c r="G64" s="286"/>
      <c r="H64" s="286"/>
      <c r="I64" s="286"/>
      <c r="J64" s="329"/>
    </row>
    <row r="65" spans="2:10" ht="24.75" customHeight="1" x14ac:dyDescent="0.2">
      <c r="B65" s="318" t="s">
        <v>46</v>
      </c>
      <c r="C65" s="319"/>
      <c r="D65" s="99"/>
      <c r="E65" s="8"/>
      <c r="F65" s="8"/>
      <c r="G65" s="8"/>
      <c r="H65" s="8"/>
      <c r="I65" s="8"/>
      <c r="J65" s="8"/>
    </row>
    <row r="66" spans="2:10" ht="24.75" customHeight="1" x14ac:dyDescent="0.2">
      <c r="B66" s="318" t="s">
        <v>48</v>
      </c>
      <c r="C66" s="319"/>
      <c r="D66" s="99"/>
      <c r="E66" s="8"/>
      <c r="F66" s="8"/>
      <c r="G66" s="8"/>
      <c r="H66" s="8"/>
      <c r="I66" s="8"/>
      <c r="J66" s="8"/>
    </row>
    <row r="67" spans="2:10" ht="24.75" customHeight="1" x14ac:dyDescent="0.2">
      <c r="B67" s="318" t="s">
        <v>47</v>
      </c>
      <c r="C67" s="319"/>
      <c r="D67" s="99"/>
      <c r="E67" s="8"/>
      <c r="F67" s="8"/>
      <c r="G67" s="8"/>
      <c r="H67" s="8"/>
      <c r="I67" s="8"/>
      <c r="J67" s="8"/>
    </row>
    <row r="68" spans="2:10" ht="32.25" customHeight="1" x14ac:dyDescent="0.2">
      <c r="B68" s="62"/>
      <c r="C68" s="62"/>
      <c r="D68" s="62"/>
    </row>
    <row r="69" spans="2:10" x14ac:dyDescent="0.2">
      <c r="E69" s="61"/>
    </row>
  </sheetData>
  <sheetProtection algorithmName="SHA-512" hashValue="Bj88CbgwdKLRFuDzq+JyX23TIRrKZr2duNUO5RI5NQ+n4UpS/9GWsNGJH+2CbliZgizEfuOnmZQRwCC5CyNfxg==" saltValue="339g6qHU9Crht2lN/NuCVw==" spinCount="100000" sheet="1"/>
  <mergeCells count="32">
    <mergeCell ref="D63:D64"/>
    <mergeCell ref="J63:J64"/>
    <mergeCell ref="I63:I64"/>
    <mergeCell ref="E63:E64"/>
    <mergeCell ref="F63:F64"/>
    <mergeCell ref="G63:G64"/>
    <mergeCell ref="B65:C65"/>
    <mergeCell ref="B66:C66"/>
    <mergeCell ref="B67:C67"/>
    <mergeCell ref="B17:C17"/>
    <mergeCell ref="B53:C53"/>
    <mergeCell ref="B57:C57"/>
    <mergeCell ref="B58:C58"/>
    <mergeCell ref="B63:C64"/>
    <mergeCell ref="C3:D3"/>
    <mergeCell ref="C15:C16"/>
    <mergeCell ref="B13:C14"/>
    <mergeCell ref="M13:R39"/>
    <mergeCell ref="M9:R12"/>
    <mergeCell ref="D15:D16"/>
    <mergeCell ref="E14:J14"/>
    <mergeCell ref="E15:E16"/>
    <mergeCell ref="F15:F16"/>
    <mergeCell ref="G15:G16"/>
    <mergeCell ref="H15:H16"/>
    <mergeCell ref="I15:I16"/>
    <mergeCell ref="J15:J16"/>
    <mergeCell ref="H63:H64"/>
    <mergeCell ref="H4:I4"/>
    <mergeCell ref="G3:I3"/>
    <mergeCell ref="H5:I5"/>
    <mergeCell ref="H6:I6"/>
  </mergeCells>
  <dataValidations count="1">
    <dataValidation type="list" allowBlank="1" showInputMessage="1" showErrorMessage="1" sqref="D5" xr:uid="{EF164816-98F6-4185-95A4-25E790E8D43D}">
      <formula1>"000' EUR,000' DKK,000' NOK,000' ISK,000' SEK,000' USD"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EC5C6-78FB-4D0F-B9DB-1A30333FE8F1}">
  <dimension ref="A1:AC85"/>
  <sheetViews>
    <sheetView showGridLines="0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53" sqref="D53"/>
    </sheetView>
  </sheetViews>
  <sheetFormatPr defaultRowHeight="15" x14ac:dyDescent="0.25"/>
  <cols>
    <col min="1" max="1" width="4.5703125" style="1" customWidth="1"/>
    <col min="2" max="2" width="39.140625" style="1" customWidth="1"/>
    <col min="3" max="9" width="13.7109375" style="1" customWidth="1"/>
    <col min="10" max="10" width="4.28515625" style="65" customWidth="1"/>
    <col min="11" max="11" width="10.7109375" customWidth="1"/>
    <col min="12" max="20" width="10.7109375" style="2" customWidth="1"/>
    <col min="21" max="21" width="10.7109375" customWidth="1"/>
    <col min="22" max="29" width="10.7109375" style="2" customWidth="1"/>
    <col min="30" max="16384" width="9.140625" style="2"/>
  </cols>
  <sheetData>
    <row r="1" spans="1:29" thickBot="1" x14ac:dyDescent="0.25">
      <c r="F1" s="2"/>
      <c r="G1" s="2"/>
      <c r="H1" s="2"/>
      <c r="J1" s="76"/>
      <c r="K1" s="2"/>
      <c r="N1" s="53">
        <f t="shared" ref="N1:S1" si="0">D8</f>
        <v>0</v>
      </c>
      <c r="O1" s="53">
        <f t="shared" si="0"/>
        <v>1</v>
      </c>
      <c r="P1" s="53">
        <f t="shared" si="0"/>
        <v>2</v>
      </c>
      <c r="Q1" s="53">
        <f t="shared" si="0"/>
        <v>3</v>
      </c>
      <c r="R1" s="53">
        <f t="shared" si="0"/>
        <v>4</v>
      </c>
      <c r="S1" s="53">
        <f t="shared" si="0"/>
        <v>5</v>
      </c>
      <c r="T1" s="76"/>
      <c r="U1" s="2"/>
      <c r="X1" s="53">
        <f t="shared" ref="X1:AC1" si="1">D8</f>
        <v>0</v>
      </c>
      <c r="Y1" s="53">
        <f t="shared" si="1"/>
        <v>1</v>
      </c>
      <c r="Z1" s="53">
        <f t="shared" si="1"/>
        <v>2</v>
      </c>
      <c r="AA1" s="53">
        <f t="shared" si="1"/>
        <v>3</v>
      </c>
      <c r="AB1" s="53">
        <f t="shared" si="1"/>
        <v>4</v>
      </c>
      <c r="AC1" s="53">
        <f t="shared" si="1"/>
        <v>5</v>
      </c>
    </row>
    <row r="2" spans="1:29" ht="14.25" x14ac:dyDescent="0.2">
      <c r="B2" s="3" t="s">
        <v>81</v>
      </c>
      <c r="C2" s="8">
        <f>'Cash flow'!D4</f>
        <v>0</v>
      </c>
      <c r="F2" s="2"/>
      <c r="G2" s="2"/>
      <c r="H2" s="2"/>
      <c r="I2" s="2"/>
      <c r="J2" s="76"/>
      <c r="K2" s="348" t="s">
        <v>32</v>
      </c>
      <c r="L2" s="83"/>
      <c r="M2" s="54" t="s">
        <v>31</v>
      </c>
      <c r="N2" s="58"/>
      <c r="O2" s="71"/>
      <c r="P2" s="55"/>
      <c r="Q2" s="55"/>
      <c r="R2" s="55"/>
      <c r="S2" s="55"/>
      <c r="T2" s="76"/>
      <c r="U2" s="348" t="s">
        <v>32</v>
      </c>
      <c r="V2" s="83"/>
      <c r="W2" s="54" t="s">
        <v>31</v>
      </c>
      <c r="X2" s="58"/>
      <c r="Y2" s="71"/>
      <c r="Z2" s="55"/>
      <c r="AA2" s="55"/>
      <c r="AB2" s="55"/>
      <c r="AC2" s="55"/>
    </row>
    <row r="3" spans="1:29" ht="14.25" customHeight="1" x14ac:dyDescent="0.2">
      <c r="B3" s="3" t="s">
        <v>1</v>
      </c>
      <c r="C3" s="8">
        <f>'Cash flow'!D5</f>
        <v>0</v>
      </c>
      <c r="F3" s="2"/>
      <c r="G3" s="2"/>
      <c r="H3" s="2"/>
      <c r="I3" s="2"/>
      <c r="J3" s="76"/>
      <c r="K3" s="349"/>
      <c r="L3" s="84"/>
      <c r="M3" s="2" t="s">
        <v>33</v>
      </c>
      <c r="N3" s="59"/>
      <c r="O3" s="56"/>
      <c r="P3" s="56"/>
      <c r="Q3" s="56"/>
      <c r="R3" s="56"/>
      <c r="S3" s="56"/>
      <c r="T3" s="76"/>
      <c r="U3" s="349"/>
      <c r="V3" s="84"/>
      <c r="W3" s="2" t="s">
        <v>33</v>
      </c>
      <c r="X3" s="59"/>
      <c r="Y3" s="56"/>
      <c r="Z3" s="56"/>
      <c r="AA3" s="56"/>
      <c r="AB3" s="56"/>
      <c r="AC3" s="56"/>
    </row>
    <row r="4" spans="1:29" ht="15.75" customHeight="1" thickBot="1" x14ac:dyDescent="0.25">
      <c r="B4" s="3" t="s">
        <v>78</v>
      </c>
      <c r="C4" s="52">
        <f>'Cash flow'!D6</f>
        <v>0</v>
      </c>
      <c r="F4" s="2"/>
      <c r="G4" s="2"/>
      <c r="H4" s="2"/>
      <c r="J4" s="76"/>
      <c r="K4" s="350"/>
      <c r="L4" s="85"/>
      <c r="M4" s="37" t="s">
        <v>34</v>
      </c>
      <c r="N4" s="60"/>
      <c r="O4" s="57"/>
      <c r="P4" s="57"/>
      <c r="Q4" s="57"/>
      <c r="R4" s="57"/>
      <c r="S4" s="57"/>
      <c r="T4" s="76"/>
      <c r="U4" s="350"/>
      <c r="V4" s="85"/>
      <c r="W4" s="37" t="s">
        <v>34</v>
      </c>
      <c r="X4" s="60"/>
      <c r="Y4" s="57"/>
      <c r="Z4" s="57"/>
      <c r="AA4" s="57"/>
      <c r="AB4" s="57"/>
      <c r="AC4" s="57"/>
    </row>
    <row r="5" spans="1:29" x14ac:dyDescent="0.25">
      <c r="J5" s="76"/>
      <c r="T5" s="76"/>
    </row>
    <row r="6" spans="1:29" ht="16.5" x14ac:dyDescent="0.2">
      <c r="A6" s="330" t="s">
        <v>3</v>
      </c>
      <c r="B6" s="330"/>
      <c r="C6" s="247"/>
      <c r="D6" s="330" t="s">
        <v>44</v>
      </c>
      <c r="E6" s="330"/>
      <c r="F6" s="330"/>
      <c r="G6" s="330"/>
      <c r="H6" s="330"/>
      <c r="I6" s="330"/>
      <c r="J6" s="76"/>
      <c r="K6" s="334" t="s">
        <v>58</v>
      </c>
      <c r="L6" s="334"/>
      <c r="M6" s="334"/>
      <c r="N6" s="334"/>
      <c r="O6" s="334"/>
      <c r="P6" s="334"/>
      <c r="Q6" s="335"/>
      <c r="T6" s="76"/>
      <c r="U6" s="351" t="s">
        <v>59</v>
      </c>
      <c r="V6" s="351"/>
      <c r="W6" s="351"/>
      <c r="X6" s="351"/>
      <c r="Y6" s="351"/>
      <c r="Z6" s="351"/>
      <c r="AA6" s="352"/>
    </row>
    <row r="7" spans="1:29" x14ac:dyDescent="0.25">
      <c r="A7" s="248"/>
      <c r="B7" s="249"/>
      <c r="C7" s="249"/>
      <c r="D7" s="294" t="s">
        <v>4</v>
      </c>
      <c r="E7" s="295"/>
      <c r="F7" s="295"/>
      <c r="G7" s="295"/>
      <c r="H7" s="295"/>
      <c r="I7" s="343"/>
      <c r="J7" s="76"/>
      <c r="K7" s="251"/>
      <c r="L7" s="331" t="s">
        <v>4</v>
      </c>
      <c r="M7" s="332"/>
      <c r="N7" s="332"/>
      <c r="O7" s="332"/>
      <c r="P7" s="332"/>
      <c r="Q7" s="333"/>
      <c r="T7" s="76"/>
      <c r="U7" s="252"/>
      <c r="V7" s="353" t="s">
        <v>4</v>
      </c>
      <c r="W7" s="354"/>
      <c r="X7" s="354"/>
      <c r="Y7" s="354"/>
      <c r="Z7" s="354"/>
      <c r="AA7" s="355"/>
    </row>
    <row r="8" spans="1:29" ht="14.25" customHeight="1" x14ac:dyDescent="0.2">
      <c r="A8" s="249"/>
      <c r="B8" s="303" t="s">
        <v>5</v>
      </c>
      <c r="C8" s="292">
        <f>D8-1</f>
        <v>-1</v>
      </c>
      <c r="D8" s="297">
        <f>IF(C4="","",C4)</f>
        <v>0</v>
      </c>
      <c r="E8" s="297">
        <f>IFERROR(D8+1,"")</f>
        <v>1</v>
      </c>
      <c r="F8" s="297">
        <f t="shared" ref="F8:I8" si="2">IFERROR(E8+1,"")</f>
        <v>2</v>
      </c>
      <c r="G8" s="297">
        <f t="shared" si="2"/>
        <v>3</v>
      </c>
      <c r="H8" s="297">
        <f t="shared" si="2"/>
        <v>4</v>
      </c>
      <c r="I8" s="297">
        <f t="shared" si="2"/>
        <v>5</v>
      </c>
      <c r="J8" s="76"/>
      <c r="K8" s="346">
        <f>L8-1</f>
        <v>-1</v>
      </c>
      <c r="L8" s="344">
        <f>D8</f>
        <v>0</v>
      </c>
      <c r="M8" s="344">
        <f>IFERROR(L8+1,"")</f>
        <v>1</v>
      </c>
      <c r="N8" s="344">
        <f t="shared" ref="N8" si="3">IFERROR(M8+1,"")</f>
        <v>2</v>
      </c>
      <c r="O8" s="344">
        <f t="shared" ref="O8" si="4">IFERROR(N8+1,"")</f>
        <v>3</v>
      </c>
      <c r="P8" s="344">
        <f t="shared" ref="P8" si="5">IFERROR(O8+1,"")</f>
        <v>4</v>
      </c>
      <c r="Q8" s="344">
        <f t="shared" ref="Q8" si="6">IFERROR(P8+1,"")</f>
        <v>5</v>
      </c>
      <c r="T8" s="76"/>
      <c r="U8" s="341">
        <f>V8-1</f>
        <v>-1</v>
      </c>
      <c r="V8" s="356">
        <f>D8</f>
        <v>0</v>
      </c>
      <c r="W8" s="356">
        <f>IFERROR(V8+1,"")</f>
        <v>1</v>
      </c>
      <c r="X8" s="356">
        <f t="shared" ref="X8" si="7">IFERROR(W8+1,"")</f>
        <v>2</v>
      </c>
      <c r="Y8" s="356">
        <f t="shared" ref="Y8" si="8">IFERROR(X8+1,"")</f>
        <v>3</v>
      </c>
      <c r="Z8" s="356">
        <f t="shared" ref="Z8" si="9">IFERROR(Y8+1,"")</f>
        <v>4</v>
      </c>
      <c r="AA8" s="356">
        <f t="shared" ref="AA8" si="10">IFERROR(Z8+1,"")</f>
        <v>5</v>
      </c>
    </row>
    <row r="9" spans="1:29" ht="14.25" customHeight="1" x14ac:dyDescent="0.2">
      <c r="A9" s="250"/>
      <c r="B9" s="304"/>
      <c r="C9" s="293"/>
      <c r="D9" s="298"/>
      <c r="E9" s="298"/>
      <c r="F9" s="298"/>
      <c r="G9" s="298"/>
      <c r="H9" s="298"/>
      <c r="I9" s="298"/>
      <c r="J9" s="76"/>
      <c r="K9" s="347"/>
      <c r="L9" s="345"/>
      <c r="M9" s="345"/>
      <c r="N9" s="345"/>
      <c r="O9" s="345"/>
      <c r="P9" s="345"/>
      <c r="Q9" s="345"/>
      <c r="T9" s="76"/>
      <c r="U9" s="342"/>
      <c r="V9" s="357"/>
      <c r="W9" s="357"/>
      <c r="X9" s="357"/>
      <c r="Y9" s="357"/>
      <c r="Z9" s="357"/>
      <c r="AA9" s="357"/>
    </row>
    <row r="10" spans="1:29" ht="15" customHeight="1" x14ac:dyDescent="0.25">
      <c r="A10" s="320" t="s">
        <v>75</v>
      </c>
      <c r="B10" s="321"/>
      <c r="C10" s="80"/>
      <c r="D10" s="40"/>
      <c r="E10" s="40"/>
      <c r="F10" s="40"/>
      <c r="G10" s="40"/>
      <c r="H10" s="40"/>
      <c r="I10" s="41"/>
      <c r="J10" s="76"/>
      <c r="K10" s="199"/>
      <c r="L10" s="40"/>
      <c r="M10" s="40"/>
      <c r="N10" s="40"/>
      <c r="O10" s="40"/>
      <c r="P10" s="40"/>
      <c r="Q10" s="41"/>
      <c r="T10" s="76"/>
      <c r="U10" s="199"/>
      <c r="V10" s="40"/>
      <c r="W10" s="40"/>
      <c r="X10" s="40"/>
      <c r="Y10" s="40"/>
      <c r="Z10" s="40"/>
      <c r="AA10" s="239"/>
    </row>
    <row r="11" spans="1:29" thickBot="1" x14ac:dyDescent="0.25">
      <c r="B11" s="7" t="s">
        <v>6</v>
      </c>
      <c r="C11" s="69">
        <f>'Cash flow'!D18</f>
        <v>0</v>
      </c>
      <c r="D11" s="69">
        <f>'Cash flow'!E18</f>
        <v>0</v>
      </c>
      <c r="E11" s="69">
        <f>'Cash flow'!F18</f>
        <v>0</v>
      </c>
      <c r="F11" s="69">
        <f>'Cash flow'!G18</f>
        <v>0</v>
      </c>
      <c r="G11" s="69">
        <f>'Cash flow'!H18</f>
        <v>0</v>
      </c>
      <c r="H11" s="69">
        <f>'Cash flow'!I18</f>
        <v>0</v>
      </c>
      <c r="I11" s="235">
        <f>'Cash flow'!J18</f>
        <v>0</v>
      </c>
      <c r="J11" s="76"/>
      <c r="K11" s="69">
        <f t="shared" ref="K11:Q11" si="11">C11</f>
        <v>0</v>
      </c>
      <c r="L11" s="69">
        <f t="shared" si="11"/>
        <v>0</v>
      </c>
      <c r="M11" s="69">
        <f t="shared" si="11"/>
        <v>0</v>
      </c>
      <c r="N11" s="69">
        <f t="shared" si="11"/>
        <v>0</v>
      </c>
      <c r="O11" s="69">
        <f t="shared" si="11"/>
        <v>0</v>
      </c>
      <c r="P11" s="69">
        <f t="shared" si="11"/>
        <v>0</v>
      </c>
      <c r="Q11" s="256">
        <f t="shared" si="11"/>
        <v>0</v>
      </c>
      <c r="T11" s="76"/>
      <c r="U11" s="69">
        <f t="shared" ref="U11:AA11" si="12">C11</f>
        <v>0</v>
      </c>
      <c r="V11" s="69">
        <f t="shared" si="12"/>
        <v>0</v>
      </c>
      <c r="W11" s="69">
        <f t="shared" si="12"/>
        <v>0</v>
      </c>
      <c r="X11" s="69">
        <f t="shared" si="12"/>
        <v>0</v>
      </c>
      <c r="Y11" s="69">
        <f t="shared" si="12"/>
        <v>0</v>
      </c>
      <c r="Z11" s="69">
        <f t="shared" si="12"/>
        <v>0</v>
      </c>
      <c r="AA11" s="235">
        <f t="shared" si="12"/>
        <v>0</v>
      </c>
    </row>
    <row r="12" spans="1:29" thickTop="1" x14ac:dyDescent="0.2">
      <c r="B12" s="43" t="s">
        <v>31</v>
      </c>
      <c r="C12" s="49" t="str">
        <f>IFERROR((C11-B11)/B11,"")</f>
        <v/>
      </c>
      <c r="D12" s="49" t="str">
        <f>IFERROR((D11-C11)/C11,"")</f>
        <v/>
      </c>
      <c r="E12" s="49" t="str">
        <f t="shared" ref="E12:I12" si="13">IFERROR((E11-D11)/D11,"")</f>
        <v/>
      </c>
      <c r="F12" s="49" t="str">
        <f t="shared" si="13"/>
        <v/>
      </c>
      <c r="G12" s="49" t="str">
        <f t="shared" si="13"/>
        <v/>
      </c>
      <c r="H12" s="49" t="str">
        <f t="shared" si="13"/>
        <v/>
      </c>
      <c r="I12" s="282" t="str">
        <f t="shared" si="13"/>
        <v/>
      </c>
      <c r="J12" s="76"/>
      <c r="K12" s="49"/>
      <c r="L12" s="49" t="str">
        <f t="shared" ref="L12:Q12" si="14">IFERROR((L11-K11)/K11,"")</f>
        <v/>
      </c>
      <c r="M12" s="49" t="str">
        <f t="shared" si="14"/>
        <v/>
      </c>
      <c r="N12" s="49" t="str">
        <f t="shared" si="14"/>
        <v/>
      </c>
      <c r="O12" s="49" t="str">
        <f t="shared" si="14"/>
        <v/>
      </c>
      <c r="P12" s="49" t="str">
        <f t="shared" si="14"/>
        <v/>
      </c>
      <c r="Q12" s="282" t="str">
        <f t="shared" si="14"/>
        <v/>
      </c>
      <c r="T12" s="76"/>
      <c r="U12" s="49"/>
      <c r="V12" s="49" t="str">
        <f t="shared" ref="V12:AA12" si="15">IFERROR((V11-U11)/U11,"")</f>
        <v/>
      </c>
      <c r="W12" s="49" t="str">
        <f t="shared" si="15"/>
        <v/>
      </c>
      <c r="X12" s="49" t="str">
        <f t="shared" si="15"/>
        <v/>
      </c>
      <c r="Y12" s="49" t="str">
        <f t="shared" si="15"/>
        <v/>
      </c>
      <c r="Z12" s="49" t="str">
        <f t="shared" si="15"/>
        <v/>
      </c>
      <c r="AA12" s="282" t="str">
        <f t="shared" si="15"/>
        <v/>
      </c>
    </row>
    <row r="13" spans="1:29" thickBot="1" x14ac:dyDescent="0.25">
      <c r="B13" s="10" t="s">
        <v>7</v>
      </c>
      <c r="C13" s="69">
        <f>'Cash flow'!D20</f>
        <v>0</v>
      </c>
      <c r="D13" s="69">
        <f>'Cash flow'!E20</f>
        <v>0</v>
      </c>
      <c r="E13" s="69">
        <f>'Cash flow'!F20</f>
        <v>0</v>
      </c>
      <c r="F13" s="69">
        <f>'Cash flow'!G20</f>
        <v>0</v>
      </c>
      <c r="G13" s="69">
        <f>'Cash flow'!H20</f>
        <v>0</v>
      </c>
      <c r="H13" s="69">
        <f>'Cash flow'!I20</f>
        <v>0</v>
      </c>
      <c r="I13" s="235">
        <f>'Cash flow'!J20</f>
        <v>0</v>
      </c>
      <c r="J13" s="76"/>
      <c r="K13" s="69">
        <f t="shared" ref="K13:Q13" si="16">C13</f>
        <v>0</v>
      </c>
      <c r="L13" s="69">
        <f t="shared" si="16"/>
        <v>0</v>
      </c>
      <c r="M13" s="69">
        <f t="shared" si="16"/>
        <v>0</v>
      </c>
      <c r="N13" s="69">
        <f t="shared" si="16"/>
        <v>0</v>
      </c>
      <c r="O13" s="69">
        <f t="shared" si="16"/>
        <v>0</v>
      </c>
      <c r="P13" s="69">
        <f t="shared" si="16"/>
        <v>0</v>
      </c>
      <c r="Q13" s="256">
        <f t="shared" si="16"/>
        <v>0</v>
      </c>
      <c r="T13" s="76"/>
      <c r="U13" s="69">
        <f t="shared" ref="U13:AA13" si="17">C13</f>
        <v>0</v>
      </c>
      <c r="V13" s="69">
        <f t="shared" si="17"/>
        <v>0</v>
      </c>
      <c r="W13" s="69">
        <f t="shared" si="17"/>
        <v>0</v>
      </c>
      <c r="X13" s="69">
        <f t="shared" si="17"/>
        <v>0</v>
      </c>
      <c r="Y13" s="69">
        <f t="shared" si="17"/>
        <v>0</v>
      </c>
      <c r="Z13" s="69">
        <f t="shared" si="17"/>
        <v>0</v>
      </c>
      <c r="AA13" s="235">
        <f t="shared" si="17"/>
        <v>0</v>
      </c>
    </row>
    <row r="14" spans="1:29" s="14" customFormat="1" ht="15.75" thickTop="1" thickBot="1" x14ac:dyDescent="0.25">
      <c r="A14" s="266" t="s">
        <v>8</v>
      </c>
      <c r="B14" s="267"/>
      <c r="C14" s="268">
        <f>C11+C13</f>
        <v>0</v>
      </c>
      <c r="D14" s="268">
        <f t="shared" ref="D14:AA14" si="18">D11+D13</f>
        <v>0</v>
      </c>
      <c r="E14" s="268">
        <f t="shared" si="18"/>
        <v>0</v>
      </c>
      <c r="F14" s="268">
        <f t="shared" si="18"/>
        <v>0</v>
      </c>
      <c r="G14" s="268">
        <f t="shared" si="18"/>
        <v>0</v>
      </c>
      <c r="H14" s="268">
        <f t="shared" si="18"/>
        <v>0</v>
      </c>
      <c r="I14" s="269">
        <f t="shared" si="18"/>
        <v>0</v>
      </c>
      <c r="J14" s="77"/>
      <c r="K14" s="268">
        <f t="shared" si="18"/>
        <v>0</v>
      </c>
      <c r="L14" s="268">
        <f t="shared" si="18"/>
        <v>0</v>
      </c>
      <c r="M14" s="268">
        <f t="shared" si="18"/>
        <v>0</v>
      </c>
      <c r="N14" s="268">
        <f t="shared" si="18"/>
        <v>0</v>
      </c>
      <c r="O14" s="268">
        <f t="shared" si="18"/>
        <v>0</v>
      </c>
      <c r="P14" s="268">
        <f t="shared" si="18"/>
        <v>0</v>
      </c>
      <c r="Q14" s="269">
        <f t="shared" si="18"/>
        <v>0</v>
      </c>
      <c r="T14" s="77"/>
      <c r="U14" s="268">
        <f t="shared" si="18"/>
        <v>0</v>
      </c>
      <c r="V14" s="268">
        <f t="shared" si="18"/>
        <v>0</v>
      </c>
      <c r="W14" s="268">
        <f t="shared" si="18"/>
        <v>0</v>
      </c>
      <c r="X14" s="268">
        <f t="shared" si="18"/>
        <v>0</v>
      </c>
      <c r="Y14" s="268">
        <f t="shared" si="18"/>
        <v>0</v>
      </c>
      <c r="Z14" s="268">
        <f t="shared" si="18"/>
        <v>0</v>
      </c>
      <c r="AA14" s="269">
        <f t="shared" si="18"/>
        <v>0</v>
      </c>
    </row>
    <row r="15" spans="1:29" s="14" customFormat="1" thickTop="1" x14ac:dyDescent="0.2">
      <c r="A15" s="42"/>
      <c r="B15" s="43" t="s">
        <v>30</v>
      </c>
      <c r="C15" s="281" t="str">
        <f t="shared" ref="C15:Q15" si="19">IFERROR(C14/C11,"")</f>
        <v/>
      </c>
      <c r="D15" s="281" t="str">
        <f t="shared" si="19"/>
        <v/>
      </c>
      <c r="E15" s="281" t="str">
        <f t="shared" si="19"/>
        <v/>
      </c>
      <c r="F15" s="281" t="str">
        <f t="shared" si="19"/>
        <v/>
      </c>
      <c r="G15" s="281" t="str">
        <f t="shared" si="19"/>
        <v/>
      </c>
      <c r="H15" s="281" t="str">
        <f t="shared" si="19"/>
        <v/>
      </c>
      <c r="I15" s="283" t="str">
        <f t="shared" si="19"/>
        <v/>
      </c>
      <c r="J15" s="77"/>
      <c r="K15" s="281" t="str">
        <f t="shared" si="19"/>
        <v/>
      </c>
      <c r="L15" s="281" t="str">
        <f t="shared" si="19"/>
        <v/>
      </c>
      <c r="M15" s="281" t="str">
        <f t="shared" si="19"/>
        <v/>
      </c>
      <c r="N15" s="281" t="str">
        <f t="shared" si="19"/>
        <v/>
      </c>
      <c r="O15" s="281" t="str">
        <f t="shared" si="19"/>
        <v/>
      </c>
      <c r="P15" s="281" t="str">
        <f t="shared" si="19"/>
        <v/>
      </c>
      <c r="Q15" s="283" t="str">
        <f t="shared" si="19"/>
        <v/>
      </c>
      <c r="T15" s="77"/>
      <c r="U15" s="281" t="str">
        <f t="shared" ref="U15:AA15" si="20">IFERROR(U14/U11,"")</f>
        <v/>
      </c>
      <c r="V15" s="281" t="str">
        <f t="shared" si="20"/>
        <v/>
      </c>
      <c r="W15" s="281" t="str">
        <f t="shared" si="20"/>
        <v/>
      </c>
      <c r="X15" s="281" t="str">
        <f t="shared" si="20"/>
        <v/>
      </c>
      <c r="Y15" s="281" t="str">
        <f t="shared" si="20"/>
        <v/>
      </c>
      <c r="Z15" s="281" t="str">
        <f t="shared" si="20"/>
        <v/>
      </c>
      <c r="AA15" s="283" t="str">
        <f t="shared" si="20"/>
        <v/>
      </c>
    </row>
    <row r="16" spans="1:29" ht="14.25" x14ac:dyDescent="0.2">
      <c r="B16" s="17" t="s">
        <v>79</v>
      </c>
      <c r="C16" s="69">
        <f>'Cash flow'!D23</f>
        <v>0</v>
      </c>
      <c r="D16" s="69">
        <f>'Cash flow'!E23</f>
        <v>0</v>
      </c>
      <c r="E16" s="69">
        <f>'Cash flow'!F23</f>
        <v>0</v>
      </c>
      <c r="F16" s="69">
        <f>'Cash flow'!G23</f>
        <v>0</v>
      </c>
      <c r="G16" s="69">
        <f>'Cash flow'!H23</f>
        <v>0</v>
      </c>
      <c r="H16" s="69">
        <f>'Cash flow'!I23</f>
        <v>0</v>
      </c>
      <c r="I16" s="235">
        <f>'Cash flow'!J23</f>
        <v>0</v>
      </c>
      <c r="J16" s="76"/>
      <c r="K16" s="265">
        <f t="shared" ref="K16:Q16" si="21">C16</f>
        <v>0</v>
      </c>
      <c r="L16" s="265">
        <f t="shared" si="21"/>
        <v>0</v>
      </c>
      <c r="M16" s="265">
        <f t="shared" si="21"/>
        <v>0</v>
      </c>
      <c r="N16" s="265">
        <f t="shared" si="21"/>
        <v>0</v>
      </c>
      <c r="O16" s="265">
        <f t="shared" si="21"/>
        <v>0</v>
      </c>
      <c r="P16" s="265">
        <f t="shared" si="21"/>
        <v>0</v>
      </c>
      <c r="Q16" s="235">
        <f t="shared" si="21"/>
        <v>0</v>
      </c>
      <c r="T16" s="76"/>
      <c r="U16" s="265">
        <f>C16</f>
        <v>0</v>
      </c>
      <c r="V16" s="265">
        <f t="shared" ref="V16" si="22">D16</f>
        <v>0</v>
      </c>
      <c r="W16" s="265">
        <f t="shared" ref="W16" si="23">E16</f>
        <v>0</v>
      </c>
      <c r="X16" s="265">
        <f t="shared" ref="X16" si="24">F16</f>
        <v>0</v>
      </c>
      <c r="Y16" s="265">
        <f t="shared" ref="Y16" si="25">G16</f>
        <v>0</v>
      </c>
      <c r="Z16" s="265">
        <f t="shared" ref="Z16" si="26">H16</f>
        <v>0</v>
      </c>
      <c r="AA16" s="235">
        <f t="shared" ref="AA16" si="27">I16</f>
        <v>0</v>
      </c>
    </row>
    <row r="17" spans="1:27" ht="5.0999999999999996" customHeight="1" x14ac:dyDescent="0.2">
      <c r="B17" s="15"/>
      <c r="C17" s="16"/>
      <c r="D17" s="163"/>
      <c r="E17" s="163"/>
      <c r="F17" s="163"/>
      <c r="G17" s="163"/>
      <c r="H17" s="163"/>
      <c r="I17" s="233"/>
      <c r="J17" s="76"/>
      <c r="K17" s="16"/>
      <c r="L17" s="16"/>
      <c r="M17" s="16"/>
      <c r="N17" s="16"/>
      <c r="O17" s="16"/>
      <c r="P17" s="16"/>
      <c r="Q17" s="236"/>
      <c r="T17" s="76"/>
      <c r="U17" s="16"/>
      <c r="V17" s="16"/>
      <c r="W17" s="16"/>
      <c r="X17" s="16"/>
      <c r="Y17" s="16"/>
      <c r="Z17" s="16"/>
      <c r="AA17" s="236"/>
    </row>
    <row r="18" spans="1:27" ht="14.25" x14ac:dyDescent="0.2">
      <c r="B18" s="17" t="s">
        <v>9</v>
      </c>
      <c r="C18" s="69">
        <f>'Cash flow'!D25</f>
        <v>0</v>
      </c>
      <c r="D18" s="69">
        <f>'Cash flow'!E25</f>
        <v>0</v>
      </c>
      <c r="E18" s="69">
        <f>'Cash flow'!F25</f>
        <v>0</v>
      </c>
      <c r="F18" s="69">
        <f>'Cash flow'!G25</f>
        <v>0</v>
      </c>
      <c r="G18" s="69">
        <f>'Cash flow'!H25</f>
        <v>0</v>
      </c>
      <c r="H18" s="69">
        <f>'Cash flow'!I25</f>
        <v>0</v>
      </c>
      <c r="I18" s="235">
        <f>'Cash flow'!J25</f>
        <v>0</v>
      </c>
      <c r="J18" s="76"/>
      <c r="K18" s="69">
        <f t="shared" ref="K18:Q18" si="28">C18</f>
        <v>0</v>
      </c>
      <c r="L18" s="69">
        <f t="shared" si="28"/>
        <v>0</v>
      </c>
      <c r="M18" s="69">
        <f t="shared" si="28"/>
        <v>0</v>
      </c>
      <c r="N18" s="69">
        <f t="shared" si="28"/>
        <v>0</v>
      </c>
      <c r="O18" s="69">
        <f t="shared" si="28"/>
        <v>0</v>
      </c>
      <c r="P18" s="69">
        <f t="shared" si="28"/>
        <v>0</v>
      </c>
      <c r="Q18" s="235">
        <f t="shared" si="28"/>
        <v>0</v>
      </c>
      <c r="T18" s="76"/>
      <c r="U18" s="69">
        <f t="shared" ref="U18:AA18" si="29">C18</f>
        <v>0</v>
      </c>
      <c r="V18" s="69">
        <f t="shared" si="29"/>
        <v>0</v>
      </c>
      <c r="W18" s="69">
        <f t="shared" si="29"/>
        <v>0</v>
      </c>
      <c r="X18" s="69">
        <f t="shared" si="29"/>
        <v>0</v>
      </c>
      <c r="Y18" s="69">
        <f t="shared" si="29"/>
        <v>0</v>
      </c>
      <c r="Z18" s="69">
        <f t="shared" si="29"/>
        <v>0</v>
      </c>
      <c r="AA18" s="235">
        <f t="shared" si="29"/>
        <v>0</v>
      </c>
    </row>
    <row r="19" spans="1:27" thickBot="1" x14ac:dyDescent="0.25">
      <c r="B19" s="43" t="s">
        <v>28</v>
      </c>
      <c r="C19" s="284" t="str">
        <f>IFERROR(C18/C11,"")</f>
        <v/>
      </c>
      <c r="D19" s="284" t="str">
        <f t="shared" ref="D19:I19" si="30">IFERROR(D18/D11,"")</f>
        <v/>
      </c>
      <c r="E19" s="284" t="str">
        <f t="shared" si="30"/>
        <v/>
      </c>
      <c r="F19" s="284" t="str">
        <f t="shared" si="30"/>
        <v/>
      </c>
      <c r="G19" s="284" t="str">
        <f t="shared" si="30"/>
        <v/>
      </c>
      <c r="H19" s="284" t="str">
        <f t="shared" si="30"/>
        <v/>
      </c>
      <c r="I19" s="284" t="str">
        <f t="shared" si="30"/>
        <v/>
      </c>
      <c r="J19" s="76"/>
      <c r="K19" s="284" t="str">
        <f t="shared" ref="K19:Q19" si="31">IFERROR(K18/K11,"")</f>
        <v/>
      </c>
      <c r="L19" s="284" t="str">
        <f t="shared" si="31"/>
        <v/>
      </c>
      <c r="M19" s="284" t="str">
        <f t="shared" si="31"/>
        <v/>
      </c>
      <c r="N19" s="284" t="str">
        <f t="shared" si="31"/>
        <v/>
      </c>
      <c r="O19" s="284" t="str">
        <f t="shared" si="31"/>
        <v/>
      </c>
      <c r="P19" s="284" t="str">
        <f t="shared" si="31"/>
        <v/>
      </c>
      <c r="Q19" s="284" t="str">
        <f t="shared" si="31"/>
        <v/>
      </c>
      <c r="T19" s="76"/>
      <c r="U19" s="284" t="str">
        <f t="shared" ref="U19:AA19" si="32">IFERROR(U18/U11,"")</f>
        <v/>
      </c>
      <c r="V19" s="284" t="str">
        <f t="shared" si="32"/>
        <v/>
      </c>
      <c r="W19" s="284" t="str">
        <f t="shared" si="32"/>
        <v/>
      </c>
      <c r="X19" s="284" t="str">
        <f t="shared" si="32"/>
        <v/>
      </c>
      <c r="Y19" s="284" t="str">
        <f t="shared" si="32"/>
        <v/>
      </c>
      <c r="Z19" s="284" t="str">
        <f t="shared" si="32"/>
        <v/>
      </c>
      <c r="AA19" s="284" t="str">
        <f t="shared" si="32"/>
        <v/>
      </c>
    </row>
    <row r="20" spans="1:27" s="14" customFormat="1" ht="15.75" thickTop="1" thickBot="1" x14ac:dyDescent="0.25">
      <c r="A20" s="266" t="s">
        <v>10</v>
      </c>
      <c r="B20" s="267"/>
      <c r="C20" s="268">
        <f>C14+C16+C18</f>
        <v>0</v>
      </c>
      <c r="D20" s="268">
        <f t="shared" ref="D20:AA20" si="33">D14+D16+D18</f>
        <v>0</v>
      </c>
      <c r="E20" s="268">
        <f t="shared" si="33"/>
        <v>0</v>
      </c>
      <c r="F20" s="268">
        <f t="shared" si="33"/>
        <v>0</v>
      </c>
      <c r="G20" s="268">
        <f t="shared" si="33"/>
        <v>0</v>
      </c>
      <c r="H20" s="268">
        <f t="shared" si="33"/>
        <v>0</v>
      </c>
      <c r="I20" s="269">
        <f t="shared" si="33"/>
        <v>0</v>
      </c>
      <c r="J20" s="77"/>
      <c r="K20" s="268">
        <f t="shared" si="33"/>
        <v>0</v>
      </c>
      <c r="L20" s="268">
        <f t="shared" si="33"/>
        <v>0</v>
      </c>
      <c r="M20" s="268">
        <f t="shared" si="33"/>
        <v>0</v>
      </c>
      <c r="N20" s="268">
        <f t="shared" si="33"/>
        <v>0</v>
      </c>
      <c r="O20" s="268">
        <f t="shared" si="33"/>
        <v>0</v>
      </c>
      <c r="P20" s="268">
        <f t="shared" si="33"/>
        <v>0</v>
      </c>
      <c r="Q20" s="269">
        <f t="shared" si="33"/>
        <v>0</v>
      </c>
      <c r="T20" s="77"/>
      <c r="U20" s="268">
        <f t="shared" si="33"/>
        <v>0</v>
      </c>
      <c r="V20" s="268">
        <f t="shared" si="33"/>
        <v>0</v>
      </c>
      <c r="W20" s="268">
        <f t="shared" si="33"/>
        <v>0</v>
      </c>
      <c r="X20" s="268">
        <f t="shared" si="33"/>
        <v>0</v>
      </c>
      <c r="Y20" s="268">
        <f t="shared" si="33"/>
        <v>0</v>
      </c>
      <c r="Z20" s="268">
        <f t="shared" si="33"/>
        <v>0</v>
      </c>
      <c r="AA20" s="269">
        <f t="shared" si="33"/>
        <v>0</v>
      </c>
    </row>
    <row r="21" spans="1:27" s="14" customFormat="1" thickTop="1" x14ac:dyDescent="0.2">
      <c r="A21" s="42"/>
      <c r="B21" s="43" t="s">
        <v>29</v>
      </c>
      <c r="C21" s="281" t="str">
        <f t="shared" ref="C21:I21" si="34">IFERROR(C20/C11,"")</f>
        <v/>
      </c>
      <c r="D21" s="281" t="str">
        <f t="shared" si="34"/>
        <v/>
      </c>
      <c r="E21" s="281" t="str">
        <f t="shared" si="34"/>
        <v/>
      </c>
      <c r="F21" s="281" t="str">
        <f t="shared" si="34"/>
        <v/>
      </c>
      <c r="G21" s="281" t="str">
        <f t="shared" si="34"/>
        <v/>
      </c>
      <c r="H21" s="281" t="str">
        <f t="shared" si="34"/>
        <v/>
      </c>
      <c r="I21" s="283" t="str">
        <f t="shared" si="34"/>
        <v/>
      </c>
      <c r="J21" s="77"/>
      <c r="K21" s="281" t="str">
        <f t="shared" ref="K21:Q21" si="35">IFERROR(K20/K11,"")</f>
        <v/>
      </c>
      <c r="L21" s="281" t="str">
        <f t="shared" si="35"/>
        <v/>
      </c>
      <c r="M21" s="281" t="str">
        <f t="shared" si="35"/>
        <v/>
      </c>
      <c r="N21" s="281" t="str">
        <f t="shared" si="35"/>
        <v/>
      </c>
      <c r="O21" s="281" t="str">
        <f t="shared" si="35"/>
        <v/>
      </c>
      <c r="P21" s="281" t="str">
        <f t="shared" si="35"/>
        <v/>
      </c>
      <c r="Q21" s="283" t="str">
        <f t="shared" si="35"/>
        <v/>
      </c>
      <c r="T21" s="77"/>
      <c r="U21" s="281" t="str">
        <f t="shared" ref="U21:AA21" si="36">IFERROR(U20/U11,"")</f>
        <v/>
      </c>
      <c r="V21" s="281" t="str">
        <f t="shared" si="36"/>
        <v/>
      </c>
      <c r="W21" s="281" t="str">
        <f t="shared" si="36"/>
        <v/>
      </c>
      <c r="X21" s="281" t="str">
        <f t="shared" si="36"/>
        <v/>
      </c>
      <c r="Y21" s="281" t="str">
        <f t="shared" si="36"/>
        <v/>
      </c>
      <c r="Z21" s="281" t="str">
        <f t="shared" si="36"/>
        <v/>
      </c>
      <c r="AA21" s="283" t="str">
        <f t="shared" si="36"/>
        <v/>
      </c>
    </row>
    <row r="22" spans="1:27" s="14" customFormat="1" ht="4.5" customHeight="1" x14ac:dyDescent="0.2">
      <c r="A22" s="42"/>
      <c r="B22" s="43"/>
      <c r="C22" s="50"/>
      <c r="D22" s="50"/>
      <c r="E22" s="44"/>
      <c r="F22" s="44"/>
      <c r="G22" s="44"/>
      <c r="H22" s="44"/>
      <c r="I22" s="234"/>
      <c r="J22" s="77"/>
      <c r="K22" s="50"/>
      <c r="L22" s="50"/>
      <c r="M22" s="162"/>
      <c r="N22" s="162"/>
      <c r="O22" s="162"/>
      <c r="P22" s="162"/>
      <c r="Q22" s="237"/>
      <c r="T22" s="77"/>
      <c r="U22" s="50"/>
      <c r="V22" s="50"/>
      <c r="W22" s="44"/>
      <c r="X22" s="44"/>
      <c r="Y22" s="44"/>
      <c r="Z22" s="44"/>
      <c r="AA22" s="234"/>
    </row>
    <row r="23" spans="1:27" thickBot="1" x14ac:dyDescent="0.25">
      <c r="B23" s="18" t="s">
        <v>11</v>
      </c>
      <c r="C23" s="254">
        <f>'Cash flow'!D30</f>
        <v>0</v>
      </c>
      <c r="D23" s="254">
        <f>'Cash flow'!E30</f>
        <v>0</v>
      </c>
      <c r="E23" s="254">
        <f>'Cash flow'!F30</f>
        <v>0</v>
      </c>
      <c r="F23" s="254">
        <f>'Cash flow'!G30</f>
        <v>0</v>
      </c>
      <c r="G23" s="254">
        <f>'Cash flow'!H30</f>
        <v>0</v>
      </c>
      <c r="H23" s="254">
        <f>'Cash flow'!I30</f>
        <v>0</v>
      </c>
      <c r="I23" s="255">
        <f>'Cash flow'!J30</f>
        <v>0</v>
      </c>
      <c r="J23" s="76"/>
      <c r="K23" s="254">
        <f t="shared" ref="K23:Q23" si="37">C23</f>
        <v>0</v>
      </c>
      <c r="L23" s="254">
        <f t="shared" si="37"/>
        <v>0</v>
      </c>
      <c r="M23" s="254">
        <f t="shared" si="37"/>
        <v>0</v>
      </c>
      <c r="N23" s="254">
        <f t="shared" si="37"/>
        <v>0</v>
      </c>
      <c r="O23" s="254">
        <f t="shared" si="37"/>
        <v>0</v>
      </c>
      <c r="P23" s="254">
        <f t="shared" si="37"/>
        <v>0</v>
      </c>
      <c r="Q23" s="255">
        <f t="shared" si="37"/>
        <v>0</v>
      </c>
      <c r="T23" s="76"/>
      <c r="U23" s="69">
        <f t="shared" ref="U23:AA23" si="38">C23</f>
        <v>0</v>
      </c>
      <c r="V23" s="69">
        <f t="shared" si="38"/>
        <v>0</v>
      </c>
      <c r="W23" s="69">
        <f t="shared" si="38"/>
        <v>0</v>
      </c>
      <c r="X23" s="69">
        <f t="shared" si="38"/>
        <v>0</v>
      </c>
      <c r="Y23" s="69">
        <f t="shared" si="38"/>
        <v>0</v>
      </c>
      <c r="Z23" s="69">
        <f t="shared" si="38"/>
        <v>0</v>
      </c>
      <c r="AA23" s="235">
        <f t="shared" si="38"/>
        <v>0</v>
      </c>
    </row>
    <row r="24" spans="1:27" s="14" customFormat="1" thickBot="1" x14ac:dyDescent="0.25">
      <c r="A24" s="270" t="s">
        <v>12</v>
      </c>
      <c r="B24" s="271"/>
      <c r="C24" s="272">
        <f t="shared" ref="C24" si="39">C20+C23</f>
        <v>0</v>
      </c>
      <c r="D24" s="272">
        <f t="shared" ref="D24:I24" si="40">D20+D23</f>
        <v>0</v>
      </c>
      <c r="E24" s="272">
        <f t="shared" si="40"/>
        <v>0</v>
      </c>
      <c r="F24" s="272">
        <f t="shared" si="40"/>
        <v>0</v>
      </c>
      <c r="G24" s="272">
        <f t="shared" si="40"/>
        <v>0</v>
      </c>
      <c r="H24" s="272">
        <f t="shared" si="40"/>
        <v>0</v>
      </c>
      <c r="I24" s="273">
        <f t="shared" si="40"/>
        <v>0</v>
      </c>
      <c r="J24" s="77"/>
      <c r="K24" s="272">
        <f t="shared" ref="K24" si="41">K20+K23</f>
        <v>0</v>
      </c>
      <c r="L24" s="272">
        <f t="shared" ref="L24:Q24" si="42">L20+L23</f>
        <v>0</v>
      </c>
      <c r="M24" s="272">
        <f t="shared" si="42"/>
        <v>0</v>
      </c>
      <c r="N24" s="272">
        <f t="shared" si="42"/>
        <v>0</v>
      </c>
      <c r="O24" s="272">
        <f t="shared" si="42"/>
        <v>0</v>
      </c>
      <c r="P24" s="272">
        <f t="shared" si="42"/>
        <v>0</v>
      </c>
      <c r="Q24" s="273">
        <f t="shared" si="42"/>
        <v>0</v>
      </c>
      <c r="T24" s="77"/>
      <c r="U24" s="272">
        <f t="shared" ref="U24" si="43">U20+U23</f>
        <v>0</v>
      </c>
      <c r="V24" s="272">
        <f t="shared" ref="V24:AA24" si="44">V20+V23</f>
        <v>0</v>
      </c>
      <c r="W24" s="272">
        <f t="shared" si="44"/>
        <v>0</v>
      </c>
      <c r="X24" s="272">
        <f t="shared" si="44"/>
        <v>0</v>
      </c>
      <c r="Y24" s="272">
        <f t="shared" si="44"/>
        <v>0</v>
      </c>
      <c r="Z24" s="272">
        <f t="shared" si="44"/>
        <v>0</v>
      </c>
      <c r="AA24" s="273">
        <f t="shared" si="44"/>
        <v>0</v>
      </c>
    </row>
    <row r="25" spans="1:27" ht="9" customHeight="1" thickTop="1" x14ac:dyDescent="0.2">
      <c r="B25" s="15"/>
      <c r="C25" s="69"/>
      <c r="D25" s="69"/>
      <c r="E25" s="69"/>
      <c r="F25" s="69"/>
      <c r="G25" s="69"/>
      <c r="H25" s="69"/>
      <c r="I25" s="235"/>
      <c r="J25" s="76"/>
      <c r="K25" s="69"/>
      <c r="L25" s="69"/>
      <c r="M25" s="69"/>
      <c r="N25" s="69"/>
      <c r="O25" s="69"/>
      <c r="P25" s="69"/>
      <c r="Q25" s="235"/>
      <c r="T25" s="76"/>
      <c r="U25" s="69"/>
      <c r="V25" s="69"/>
      <c r="W25" s="69"/>
      <c r="X25" s="69"/>
      <c r="Y25" s="69"/>
      <c r="Z25" s="69"/>
      <c r="AA25" s="235"/>
    </row>
    <row r="26" spans="1:27" thickBot="1" x14ac:dyDescent="0.25">
      <c r="B26" s="7" t="s">
        <v>13</v>
      </c>
      <c r="C26" s="69">
        <f>'Cash flow'!D33</f>
        <v>0</v>
      </c>
      <c r="D26" s="69">
        <f>'Cash flow'!E33</f>
        <v>0</v>
      </c>
      <c r="E26" s="69">
        <f>'Cash flow'!F33</f>
        <v>0</v>
      </c>
      <c r="F26" s="69">
        <f>'Cash flow'!G33</f>
        <v>0</v>
      </c>
      <c r="G26" s="69">
        <f>'Cash flow'!H33</f>
        <v>0</v>
      </c>
      <c r="H26" s="69">
        <f>'Cash flow'!I33</f>
        <v>0</v>
      </c>
      <c r="I26" s="235">
        <f>'Cash flow'!J33</f>
        <v>0</v>
      </c>
      <c r="J26" s="76"/>
      <c r="K26" s="69">
        <f t="shared" ref="K26:Q26" si="45">C26</f>
        <v>0</v>
      </c>
      <c r="L26" s="69">
        <f t="shared" si="45"/>
        <v>0</v>
      </c>
      <c r="M26" s="69">
        <f t="shared" si="45"/>
        <v>0</v>
      </c>
      <c r="N26" s="69">
        <f t="shared" si="45"/>
        <v>0</v>
      </c>
      <c r="O26" s="69">
        <f t="shared" si="45"/>
        <v>0</v>
      </c>
      <c r="P26" s="69">
        <f t="shared" si="45"/>
        <v>0</v>
      </c>
      <c r="Q26" s="235">
        <f t="shared" si="45"/>
        <v>0</v>
      </c>
      <c r="T26" s="76"/>
      <c r="U26" s="69">
        <f t="shared" ref="U26:AA26" si="46">C26</f>
        <v>0</v>
      </c>
      <c r="V26" s="69">
        <f t="shared" si="46"/>
        <v>0</v>
      </c>
      <c r="W26" s="69">
        <f t="shared" si="46"/>
        <v>0</v>
      </c>
      <c r="X26" s="69">
        <f t="shared" si="46"/>
        <v>0</v>
      </c>
      <c r="Y26" s="69">
        <f t="shared" si="46"/>
        <v>0</v>
      </c>
      <c r="Z26" s="69">
        <f t="shared" si="46"/>
        <v>0</v>
      </c>
      <c r="AA26" s="235">
        <f t="shared" si="46"/>
        <v>0</v>
      </c>
    </row>
    <row r="27" spans="1:27" s="14" customFormat="1" ht="15.75" thickTop="1" thickBot="1" x14ac:dyDescent="0.25">
      <c r="A27" s="266" t="s">
        <v>14</v>
      </c>
      <c r="B27" s="274"/>
      <c r="C27" s="268">
        <f t="shared" ref="C27" si="47">C24+C26</f>
        <v>0</v>
      </c>
      <c r="D27" s="268">
        <f t="shared" ref="D27:I27" si="48">D24+D26</f>
        <v>0</v>
      </c>
      <c r="E27" s="268">
        <f t="shared" si="48"/>
        <v>0</v>
      </c>
      <c r="F27" s="268">
        <f t="shared" si="48"/>
        <v>0</v>
      </c>
      <c r="G27" s="268">
        <f t="shared" si="48"/>
        <v>0</v>
      </c>
      <c r="H27" s="268">
        <f t="shared" si="48"/>
        <v>0</v>
      </c>
      <c r="I27" s="269">
        <f t="shared" si="48"/>
        <v>0</v>
      </c>
      <c r="J27" s="77"/>
      <c r="K27" s="268">
        <f t="shared" ref="K27" si="49">K24+K26</f>
        <v>0</v>
      </c>
      <c r="L27" s="268">
        <f t="shared" ref="L27:Q27" si="50">L24+L26</f>
        <v>0</v>
      </c>
      <c r="M27" s="268">
        <f t="shared" si="50"/>
        <v>0</v>
      </c>
      <c r="N27" s="268">
        <f t="shared" si="50"/>
        <v>0</v>
      </c>
      <c r="O27" s="268">
        <f t="shared" si="50"/>
        <v>0</v>
      </c>
      <c r="P27" s="268">
        <f t="shared" si="50"/>
        <v>0</v>
      </c>
      <c r="Q27" s="269">
        <f t="shared" si="50"/>
        <v>0</v>
      </c>
      <c r="T27" s="77"/>
      <c r="U27" s="268">
        <f t="shared" ref="U27" si="51">U24+U26</f>
        <v>0</v>
      </c>
      <c r="V27" s="268">
        <f t="shared" ref="V27:AA27" si="52">V24+V26</f>
        <v>0</v>
      </c>
      <c r="W27" s="268">
        <f t="shared" si="52"/>
        <v>0</v>
      </c>
      <c r="X27" s="268">
        <f t="shared" si="52"/>
        <v>0</v>
      </c>
      <c r="Y27" s="268">
        <f t="shared" si="52"/>
        <v>0</v>
      </c>
      <c r="Z27" s="268">
        <f t="shared" si="52"/>
        <v>0</v>
      </c>
      <c r="AA27" s="269">
        <f t="shared" si="52"/>
        <v>0</v>
      </c>
    </row>
    <row r="28" spans="1:27" ht="5.0999999999999996" customHeight="1" thickTop="1" x14ac:dyDescent="0.2">
      <c r="B28" s="15"/>
      <c r="C28" s="16"/>
      <c r="D28" s="16"/>
      <c r="E28" s="16"/>
      <c r="F28" s="16"/>
      <c r="G28" s="16"/>
      <c r="H28" s="16"/>
      <c r="I28" s="236"/>
      <c r="J28" s="76"/>
      <c r="K28" s="16"/>
      <c r="L28" s="16"/>
      <c r="M28" s="16"/>
      <c r="N28" s="16"/>
      <c r="O28" s="16"/>
      <c r="P28" s="16"/>
      <c r="Q28" s="236"/>
      <c r="T28" s="76"/>
      <c r="U28" s="16"/>
      <c r="V28" s="16"/>
      <c r="W28" s="16"/>
      <c r="X28" s="16"/>
      <c r="Y28" s="16"/>
      <c r="Z28" s="16"/>
      <c r="AA28" s="236"/>
    </row>
    <row r="29" spans="1:27" ht="14.25" x14ac:dyDescent="0.2">
      <c r="B29" s="20" t="s">
        <v>15</v>
      </c>
      <c r="C29" s="69">
        <f>'Cash flow'!D36</f>
        <v>0</v>
      </c>
      <c r="D29" s="69">
        <f>'Cash flow'!E36</f>
        <v>0</v>
      </c>
      <c r="E29" s="69">
        <f>'Cash flow'!F36</f>
        <v>0</v>
      </c>
      <c r="F29" s="69">
        <f>'Cash flow'!G36</f>
        <v>0</v>
      </c>
      <c r="G29" s="69">
        <f>'Cash flow'!H36</f>
        <v>0</v>
      </c>
      <c r="H29" s="69">
        <f>'Cash flow'!I36</f>
        <v>0</v>
      </c>
      <c r="I29" s="235">
        <f>'Cash flow'!J36</f>
        <v>0</v>
      </c>
      <c r="J29" s="76"/>
      <c r="K29" s="69">
        <f t="shared" ref="K29:Q32" si="53">C29</f>
        <v>0</v>
      </c>
      <c r="L29" s="69">
        <f t="shared" si="53"/>
        <v>0</v>
      </c>
      <c r="M29" s="69">
        <f t="shared" si="53"/>
        <v>0</v>
      </c>
      <c r="N29" s="69">
        <f t="shared" si="53"/>
        <v>0</v>
      </c>
      <c r="O29" s="69">
        <f t="shared" si="53"/>
        <v>0</v>
      </c>
      <c r="P29" s="69">
        <f t="shared" si="53"/>
        <v>0</v>
      </c>
      <c r="Q29" s="235">
        <f t="shared" si="53"/>
        <v>0</v>
      </c>
      <c r="T29" s="76"/>
      <c r="U29" s="69">
        <f t="shared" ref="U29:AA32" si="54">C29</f>
        <v>0</v>
      </c>
      <c r="V29" s="69">
        <f t="shared" si="54"/>
        <v>0</v>
      </c>
      <c r="W29" s="69">
        <f t="shared" si="54"/>
        <v>0</v>
      </c>
      <c r="X29" s="69">
        <f t="shared" si="54"/>
        <v>0</v>
      </c>
      <c r="Y29" s="69">
        <f t="shared" si="54"/>
        <v>0</v>
      </c>
      <c r="Z29" s="69">
        <f t="shared" si="54"/>
        <v>0</v>
      </c>
      <c r="AA29" s="235">
        <f t="shared" si="54"/>
        <v>0</v>
      </c>
    </row>
    <row r="30" spans="1:27" ht="14.25" x14ac:dyDescent="0.2">
      <c r="B30" s="20" t="s">
        <v>16</v>
      </c>
      <c r="C30" s="69">
        <f>'Cash flow'!D37</f>
        <v>0</v>
      </c>
      <c r="D30" s="69">
        <f>'Cash flow'!E37</f>
        <v>0</v>
      </c>
      <c r="E30" s="69">
        <f>'Cash flow'!F37</f>
        <v>0</v>
      </c>
      <c r="F30" s="69">
        <f>'Cash flow'!G37</f>
        <v>0</v>
      </c>
      <c r="G30" s="69">
        <f>'Cash flow'!H37</f>
        <v>0</v>
      </c>
      <c r="H30" s="69">
        <f>'Cash flow'!I37</f>
        <v>0</v>
      </c>
      <c r="I30" s="235">
        <f>'Cash flow'!J37</f>
        <v>0</v>
      </c>
      <c r="J30" s="76"/>
      <c r="K30" s="69">
        <f t="shared" si="53"/>
        <v>0</v>
      </c>
      <c r="L30" s="69">
        <f t="shared" si="53"/>
        <v>0</v>
      </c>
      <c r="M30" s="69">
        <f t="shared" si="53"/>
        <v>0</v>
      </c>
      <c r="N30" s="69">
        <f t="shared" si="53"/>
        <v>0</v>
      </c>
      <c r="O30" s="69">
        <f t="shared" si="53"/>
        <v>0</v>
      </c>
      <c r="P30" s="69">
        <f t="shared" si="53"/>
        <v>0</v>
      </c>
      <c r="Q30" s="235">
        <f t="shared" si="53"/>
        <v>0</v>
      </c>
      <c r="T30" s="76"/>
      <c r="U30" s="69">
        <f t="shared" si="54"/>
        <v>0</v>
      </c>
      <c r="V30" s="69">
        <f t="shared" si="54"/>
        <v>0</v>
      </c>
      <c r="W30" s="69">
        <f t="shared" si="54"/>
        <v>0</v>
      </c>
      <c r="X30" s="69">
        <f t="shared" si="54"/>
        <v>0</v>
      </c>
      <c r="Y30" s="69">
        <f t="shared" si="54"/>
        <v>0</v>
      </c>
      <c r="Z30" s="69">
        <f t="shared" si="54"/>
        <v>0</v>
      </c>
      <c r="AA30" s="235">
        <f t="shared" si="54"/>
        <v>0</v>
      </c>
    </row>
    <row r="31" spans="1:27" ht="14.25" x14ac:dyDescent="0.2">
      <c r="B31" s="20" t="s">
        <v>49</v>
      </c>
      <c r="C31" s="69">
        <f>'Cash flow'!D38</f>
        <v>0</v>
      </c>
      <c r="D31" s="69">
        <f>'Cash flow'!E38</f>
        <v>0</v>
      </c>
      <c r="E31" s="69">
        <f>'Cash flow'!F38</f>
        <v>0</v>
      </c>
      <c r="F31" s="69">
        <f>'Cash flow'!G38</f>
        <v>0</v>
      </c>
      <c r="G31" s="69">
        <f>'Cash flow'!H38</f>
        <v>0</v>
      </c>
      <c r="H31" s="69">
        <f>'Cash flow'!I38</f>
        <v>0</v>
      </c>
      <c r="I31" s="235">
        <f>'Cash flow'!J38</f>
        <v>0</v>
      </c>
      <c r="J31" s="76"/>
      <c r="K31" s="69">
        <f t="shared" si="53"/>
        <v>0</v>
      </c>
      <c r="L31" s="69">
        <f t="shared" si="53"/>
        <v>0</v>
      </c>
      <c r="M31" s="69">
        <f t="shared" si="53"/>
        <v>0</v>
      </c>
      <c r="N31" s="69">
        <f t="shared" si="53"/>
        <v>0</v>
      </c>
      <c r="O31" s="69">
        <f t="shared" si="53"/>
        <v>0</v>
      </c>
      <c r="P31" s="69">
        <f t="shared" si="53"/>
        <v>0</v>
      </c>
      <c r="Q31" s="235">
        <f t="shared" si="53"/>
        <v>0</v>
      </c>
      <c r="T31" s="76"/>
      <c r="U31" s="69">
        <f t="shared" si="54"/>
        <v>0</v>
      </c>
      <c r="V31" s="69">
        <f t="shared" si="54"/>
        <v>0</v>
      </c>
      <c r="W31" s="69">
        <f t="shared" si="54"/>
        <v>0</v>
      </c>
      <c r="X31" s="69">
        <f t="shared" si="54"/>
        <v>0</v>
      </c>
      <c r="Y31" s="69">
        <f t="shared" si="54"/>
        <v>0</v>
      </c>
      <c r="Z31" s="69">
        <f t="shared" si="54"/>
        <v>0</v>
      </c>
      <c r="AA31" s="235">
        <f t="shared" si="54"/>
        <v>0</v>
      </c>
    </row>
    <row r="32" spans="1:27" thickBot="1" x14ac:dyDescent="0.25">
      <c r="B32" s="20" t="s">
        <v>17</v>
      </c>
      <c r="C32" s="69">
        <f>'Cash flow'!D39</f>
        <v>0</v>
      </c>
      <c r="D32" s="69">
        <f>'Cash flow'!E39</f>
        <v>0</v>
      </c>
      <c r="E32" s="69">
        <f>'Cash flow'!F39</f>
        <v>0</v>
      </c>
      <c r="F32" s="69">
        <f>'Cash flow'!G39</f>
        <v>0</v>
      </c>
      <c r="G32" s="69">
        <f>'Cash flow'!H39</f>
        <v>0</v>
      </c>
      <c r="H32" s="69">
        <f>'Cash flow'!I39</f>
        <v>0</v>
      </c>
      <c r="I32" s="256">
        <f>'Cash flow'!J39</f>
        <v>0</v>
      </c>
      <c r="J32" s="76"/>
      <c r="K32" s="69">
        <f t="shared" si="53"/>
        <v>0</v>
      </c>
      <c r="L32" s="69">
        <f t="shared" si="53"/>
        <v>0</v>
      </c>
      <c r="M32" s="69">
        <f t="shared" si="53"/>
        <v>0</v>
      </c>
      <c r="N32" s="69">
        <f t="shared" si="53"/>
        <v>0</v>
      </c>
      <c r="O32" s="69">
        <f t="shared" si="53"/>
        <v>0</v>
      </c>
      <c r="P32" s="69">
        <f t="shared" si="53"/>
        <v>0</v>
      </c>
      <c r="Q32" s="235">
        <f t="shared" si="53"/>
        <v>0</v>
      </c>
      <c r="T32" s="76"/>
      <c r="U32" s="69">
        <f t="shared" si="54"/>
        <v>0</v>
      </c>
      <c r="V32" s="69">
        <f t="shared" si="54"/>
        <v>0</v>
      </c>
      <c r="W32" s="69">
        <f t="shared" si="54"/>
        <v>0</v>
      </c>
      <c r="X32" s="69">
        <f t="shared" si="54"/>
        <v>0</v>
      </c>
      <c r="Y32" s="69">
        <f t="shared" si="54"/>
        <v>0</v>
      </c>
      <c r="Z32" s="69">
        <f t="shared" si="54"/>
        <v>0</v>
      </c>
      <c r="AA32" s="235">
        <f t="shared" si="54"/>
        <v>0</v>
      </c>
    </row>
    <row r="33" spans="1:27" s="14" customFormat="1" ht="15.75" thickTop="1" thickBot="1" x14ac:dyDescent="0.25">
      <c r="A33" s="266" t="s">
        <v>18</v>
      </c>
      <c r="B33" s="274"/>
      <c r="C33" s="268">
        <f t="shared" ref="C33" si="55">C27+SUM(C29:C32)</f>
        <v>0</v>
      </c>
      <c r="D33" s="268">
        <f t="shared" ref="D33:I33" si="56">D27+SUM(D29:D32)</f>
        <v>0</v>
      </c>
      <c r="E33" s="268">
        <f t="shared" si="56"/>
        <v>0</v>
      </c>
      <c r="F33" s="268">
        <f t="shared" si="56"/>
        <v>0</v>
      </c>
      <c r="G33" s="268">
        <f t="shared" si="56"/>
        <v>0</v>
      </c>
      <c r="H33" s="268">
        <f t="shared" si="56"/>
        <v>0</v>
      </c>
      <c r="I33" s="275">
        <f t="shared" si="56"/>
        <v>0</v>
      </c>
      <c r="J33" s="77"/>
      <c r="K33" s="268">
        <f t="shared" ref="K33" si="57">K27+SUM(K29:K32)</f>
        <v>0</v>
      </c>
      <c r="L33" s="268">
        <f t="shared" ref="L33:Q33" si="58">L27+SUM(L29:L32)</f>
        <v>0</v>
      </c>
      <c r="M33" s="268">
        <f t="shared" si="58"/>
        <v>0</v>
      </c>
      <c r="N33" s="268">
        <f t="shared" si="58"/>
        <v>0</v>
      </c>
      <c r="O33" s="268">
        <f t="shared" si="58"/>
        <v>0</v>
      </c>
      <c r="P33" s="268">
        <f t="shared" si="58"/>
        <v>0</v>
      </c>
      <c r="Q33" s="269">
        <f t="shared" si="58"/>
        <v>0</v>
      </c>
      <c r="T33" s="77"/>
      <c r="U33" s="268">
        <f t="shared" ref="U33" si="59">U27+SUM(U29:U32)</f>
        <v>0</v>
      </c>
      <c r="V33" s="268">
        <f t="shared" ref="V33:AA33" si="60">V27+SUM(V29:V32)</f>
        <v>0</v>
      </c>
      <c r="W33" s="268">
        <f t="shared" si="60"/>
        <v>0</v>
      </c>
      <c r="X33" s="268">
        <f t="shared" si="60"/>
        <v>0</v>
      </c>
      <c r="Y33" s="268">
        <f t="shared" si="60"/>
        <v>0</v>
      </c>
      <c r="Z33" s="268">
        <f t="shared" si="60"/>
        <v>0</v>
      </c>
      <c r="AA33" s="269">
        <f t="shared" si="60"/>
        <v>0</v>
      </c>
    </row>
    <row r="34" spans="1:27" ht="5.0999999999999996" customHeight="1" thickTop="1" x14ac:dyDescent="0.2">
      <c r="B34" s="15"/>
      <c r="C34" s="21"/>
      <c r="D34" s="21"/>
      <c r="E34" s="21"/>
      <c r="F34" s="21"/>
      <c r="G34" s="21"/>
      <c r="H34" s="21"/>
      <c r="I34" s="22"/>
      <c r="J34" s="76"/>
      <c r="K34" s="21"/>
      <c r="L34" s="21"/>
      <c r="M34" s="21"/>
      <c r="N34" s="21"/>
      <c r="O34" s="21"/>
      <c r="P34" s="21"/>
      <c r="Q34" s="238"/>
      <c r="T34" s="76"/>
      <c r="U34" s="21"/>
      <c r="V34" s="21"/>
      <c r="W34" s="21"/>
      <c r="X34" s="21"/>
      <c r="Y34" s="21"/>
      <c r="Z34" s="21"/>
      <c r="AA34" s="22"/>
    </row>
    <row r="35" spans="1:27" ht="14.25" x14ac:dyDescent="0.2">
      <c r="B35" s="20" t="s">
        <v>52</v>
      </c>
      <c r="C35" s="69">
        <f>'Cash flow'!D42</f>
        <v>0</v>
      </c>
      <c r="D35" s="69">
        <f>'Cash flow'!E42</f>
        <v>0</v>
      </c>
      <c r="E35" s="69">
        <f>'Cash flow'!F42</f>
        <v>0</v>
      </c>
      <c r="F35" s="69">
        <f>'Cash flow'!G42</f>
        <v>0</v>
      </c>
      <c r="G35" s="69">
        <f>'Cash flow'!H42</f>
        <v>0</v>
      </c>
      <c r="H35" s="69">
        <f>'Cash flow'!I42</f>
        <v>0</v>
      </c>
      <c r="I35" s="69">
        <f>'Cash flow'!J42</f>
        <v>0</v>
      </c>
      <c r="J35" s="76"/>
      <c r="K35" s="69">
        <f t="shared" ref="K35:Q36" si="61">C35</f>
        <v>0</v>
      </c>
      <c r="L35" s="69">
        <f t="shared" si="61"/>
        <v>0</v>
      </c>
      <c r="M35" s="69">
        <f t="shared" si="61"/>
        <v>0</v>
      </c>
      <c r="N35" s="69">
        <f t="shared" si="61"/>
        <v>0</v>
      </c>
      <c r="O35" s="69">
        <f t="shared" si="61"/>
        <v>0</v>
      </c>
      <c r="P35" s="69">
        <f t="shared" si="61"/>
        <v>0</v>
      </c>
      <c r="Q35" s="235">
        <f t="shared" si="61"/>
        <v>0</v>
      </c>
      <c r="T35" s="76"/>
      <c r="U35" s="69">
        <f t="shared" ref="U35:AA37" si="62">C35</f>
        <v>0</v>
      </c>
      <c r="V35" s="69">
        <f t="shared" si="62"/>
        <v>0</v>
      </c>
      <c r="W35" s="69">
        <f t="shared" si="62"/>
        <v>0</v>
      </c>
      <c r="X35" s="69">
        <f t="shared" si="62"/>
        <v>0</v>
      </c>
      <c r="Y35" s="69">
        <f t="shared" si="62"/>
        <v>0</v>
      </c>
      <c r="Z35" s="69">
        <f t="shared" si="62"/>
        <v>0</v>
      </c>
      <c r="AA35" s="259">
        <f t="shared" si="62"/>
        <v>0</v>
      </c>
    </row>
    <row r="36" spans="1:27" ht="14.25" x14ac:dyDescent="0.2">
      <c r="B36" s="20" t="s">
        <v>55</v>
      </c>
      <c r="C36" s="69">
        <f>'Cash flow'!D43</f>
        <v>0</v>
      </c>
      <c r="D36" s="69">
        <f>'Cash flow'!E43</f>
        <v>0</v>
      </c>
      <c r="E36" s="69">
        <f>'Cash flow'!F43</f>
        <v>0</v>
      </c>
      <c r="F36" s="69">
        <f>'Cash flow'!G43</f>
        <v>0</v>
      </c>
      <c r="G36" s="69">
        <f>'Cash flow'!H43</f>
        <v>0</v>
      </c>
      <c r="H36" s="69">
        <f>'Cash flow'!I43</f>
        <v>0</v>
      </c>
      <c r="I36" s="69">
        <f>'Cash flow'!J43</f>
        <v>0</v>
      </c>
      <c r="J36" s="76"/>
      <c r="K36" s="69">
        <f t="shared" si="61"/>
        <v>0</v>
      </c>
      <c r="L36" s="69">
        <f t="shared" si="61"/>
        <v>0</v>
      </c>
      <c r="M36" s="69">
        <f t="shared" si="61"/>
        <v>0</v>
      </c>
      <c r="N36" s="69">
        <f t="shared" si="61"/>
        <v>0</v>
      </c>
      <c r="O36" s="69">
        <f t="shared" si="61"/>
        <v>0</v>
      </c>
      <c r="P36" s="69">
        <f t="shared" si="61"/>
        <v>0</v>
      </c>
      <c r="Q36" s="235">
        <f t="shared" si="61"/>
        <v>0</v>
      </c>
      <c r="T36" s="76"/>
      <c r="U36" s="69">
        <f t="shared" si="62"/>
        <v>0</v>
      </c>
      <c r="V36" s="69">
        <f t="shared" si="62"/>
        <v>0</v>
      </c>
      <c r="W36" s="69">
        <f t="shared" si="62"/>
        <v>0</v>
      </c>
      <c r="X36" s="69">
        <f t="shared" si="62"/>
        <v>0</v>
      </c>
      <c r="Y36" s="69">
        <f t="shared" si="62"/>
        <v>0</v>
      </c>
      <c r="Z36" s="69">
        <f t="shared" si="62"/>
        <v>0</v>
      </c>
      <c r="AA36" s="259">
        <f t="shared" si="62"/>
        <v>0</v>
      </c>
    </row>
    <row r="37" spans="1:27" thickBot="1" x14ac:dyDescent="0.25">
      <c r="B37" s="20" t="s">
        <v>50</v>
      </c>
      <c r="C37" s="69">
        <f>'Cash flow'!D44</f>
        <v>0</v>
      </c>
      <c r="D37" s="69">
        <f>'Cash flow'!E44</f>
        <v>0</v>
      </c>
      <c r="E37" s="253">
        <f>'Cash flow'!F44</f>
        <v>0</v>
      </c>
      <c r="F37" s="253">
        <f>'Cash flow'!G44</f>
        <v>0</v>
      </c>
      <c r="G37" s="253">
        <f>'Cash flow'!H44</f>
        <v>0</v>
      </c>
      <c r="H37" s="253">
        <f>'Cash flow'!I44</f>
        <v>0</v>
      </c>
      <c r="I37" s="69">
        <f>'Cash flow'!J44</f>
        <v>0</v>
      </c>
      <c r="J37" s="76"/>
      <c r="K37" s="253"/>
      <c r="L37" s="253"/>
      <c r="M37" s="253"/>
      <c r="N37" s="253"/>
      <c r="O37" s="253"/>
      <c r="P37" s="253"/>
      <c r="Q37" s="262"/>
      <c r="T37" s="76"/>
      <c r="U37" s="69">
        <f t="shared" si="62"/>
        <v>0</v>
      </c>
      <c r="V37" s="69">
        <f t="shared" si="62"/>
        <v>0</v>
      </c>
      <c r="W37" s="69">
        <f t="shared" si="62"/>
        <v>0</v>
      </c>
      <c r="X37" s="69">
        <f t="shared" si="62"/>
        <v>0</v>
      </c>
      <c r="Y37" s="69">
        <f t="shared" si="62"/>
        <v>0</v>
      </c>
      <c r="Z37" s="69">
        <f t="shared" si="62"/>
        <v>0</v>
      </c>
      <c r="AA37" s="259">
        <f t="shared" si="62"/>
        <v>0</v>
      </c>
    </row>
    <row r="38" spans="1:27" s="14" customFormat="1" ht="15.75" thickTop="1" thickBot="1" x14ac:dyDescent="0.25">
      <c r="A38" s="266" t="s">
        <v>19</v>
      </c>
      <c r="B38" s="274"/>
      <c r="C38" s="268">
        <f t="shared" ref="C38" si="63">C33+SUM(C35:C36)</f>
        <v>0</v>
      </c>
      <c r="D38" s="268">
        <f t="shared" ref="D38:I38" si="64">D33+SUM(D35:D36)</f>
        <v>0</v>
      </c>
      <c r="E38" s="268">
        <f t="shared" si="64"/>
        <v>0</v>
      </c>
      <c r="F38" s="268">
        <f t="shared" si="64"/>
        <v>0</v>
      </c>
      <c r="G38" s="268">
        <f t="shared" si="64"/>
        <v>0</v>
      </c>
      <c r="H38" s="268">
        <f t="shared" si="64"/>
        <v>0</v>
      </c>
      <c r="I38" s="275">
        <f t="shared" si="64"/>
        <v>0</v>
      </c>
      <c r="J38" s="77"/>
      <c r="K38" s="268">
        <f t="shared" ref="K38" si="65">K33+SUM(K35:K36)</f>
        <v>0</v>
      </c>
      <c r="L38" s="268">
        <f t="shared" ref="L38:Q38" si="66">L33+SUM(L35:L36)</f>
        <v>0</v>
      </c>
      <c r="M38" s="268">
        <f t="shared" si="66"/>
        <v>0</v>
      </c>
      <c r="N38" s="268">
        <f t="shared" si="66"/>
        <v>0</v>
      </c>
      <c r="O38" s="268">
        <f t="shared" si="66"/>
        <v>0</v>
      </c>
      <c r="P38" s="268">
        <f t="shared" si="66"/>
        <v>0</v>
      </c>
      <c r="Q38" s="275">
        <f t="shared" si="66"/>
        <v>0</v>
      </c>
      <c r="T38" s="77"/>
      <c r="U38" s="268">
        <f t="shared" ref="U38" si="67">U33+SUM(U35:U36)</f>
        <v>0</v>
      </c>
      <c r="V38" s="268">
        <f t="shared" ref="V38:AA38" si="68">V33+SUM(V35:V36)</f>
        <v>0</v>
      </c>
      <c r="W38" s="268">
        <f t="shared" si="68"/>
        <v>0</v>
      </c>
      <c r="X38" s="268">
        <f t="shared" si="68"/>
        <v>0</v>
      </c>
      <c r="Y38" s="268">
        <f t="shared" si="68"/>
        <v>0</v>
      </c>
      <c r="Z38" s="268">
        <f t="shared" si="68"/>
        <v>0</v>
      </c>
      <c r="AA38" s="275">
        <f t="shared" si="68"/>
        <v>0</v>
      </c>
    </row>
    <row r="39" spans="1:27" ht="5.0999999999999996" customHeight="1" thickTop="1" x14ac:dyDescent="0.2">
      <c r="B39" s="15"/>
      <c r="C39" s="21"/>
      <c r="D39" s="21"/>
      <c r="E39" s="21"/>
      <c r="F39" s="21"/>
      <c r="G39" s="21"/>
      <c r="H39" s="21"/>
      <c r="I39" s="22"/>
      <c r="J39" s="76"/>
      <c r="K39" s="21"/>
      <c r="L39" s="21"/>
      <c r="M39" s="21"/>
      <c r="N39" s="21"/>
      <c r="O39" s="21"/>
      <c r="P39" s="21"/>
      <c r="Q39" s="22"/>
      <c r="T39" s="76"/>
      <c r="U39" s="21"/>
      <c r="V39" s="21"/>
      <c r="W39" s="21"/>
      <c r="X39" s="21"/>
      <c r="Y39" s="21"/>
      <c r="Z39" s="21"/>
      <c r="AA39" s="22"/>
    </row>
    <row r="40" spans="1:27" ht="14.25" x14ac:dyDescent="0.2">
      <c r="B40" s="20" t="s">
        <v>53</v>
      </c>
      <c r="C40" s="69">
        <f>'Cash flow'!D47</f>
        <v>0</v>
      </c>
      <c r="D40" s="69">
        <f>'Cash flow'!E47</f>
        <v>0</v>
      </c>
      <c r="E40" s="69">
        <f>'Cash flow'!F47</f>
        <v>0</v>
      </c>
      <c r="F40" s="69">
        <f>'Cash flow'!G47</f>
        <v>0</v>
      </c>
      <c r="G40" s="69">
        <f>'Cash flow'!H47</f>
        <v>0</v>
      </c>
      <c r="H40" s="69">
        <f>'Cash flow'!I47</f>
        <v>0</v>
      </c>
      <c r="I40" s="69">
        <f>'Cash flow'!J47</f>
        <v>0</v>
      </c>
      <c r="J40" s="76"/>
      <c r="K40" s="69">
        <f t="shared" ref="K40:Q42" si="69">C40</f>
        <v>0</v>
      </c>
      <c r="L40" s="69">
        <f t="shared" si="69"/>
        <v>0</v>
      </c>
      <c r="M40" s="69">
        <f t="shared" si="69"/>
        <v>0</v>
      </c>
      <c r="N40" s="69">
        <f t="shared" si="69"/>
        <v>0</v>
      </c>
      <c r="O40" s="69">
        <f t="shared" si="69"/>
        <v>0</v>
      </c>
      <c r="P40" s="69">
        <f t="shared" si="69"/>
        <v>0</v>
      </c>
      <c r="Q40" s="259">
        <f t="shared" si="69"/>
        <v>0</v>
      </c>
      <c r="T40" s="76"/>
      <c r="U40" s="69">
        <f t="shared" ref="U40:AA42" si="70">C40</f>
        <v>0</v>
      </c>
      <c r="V40" s="69">
        <f t="shared" si="70"/>
        <v>0</v>
      </c>
      <c r="W40" s="69">
        <f t="shared" si="70"/>
        <v>0</v>
      </c>
      <c r="X40" s="69">
        <f t="shared" si="70"/>
        <v>0</v>
      </c>
      <c r="Y40" s="69">
        <f t="shared" si="70"/>
        <v>0</v>
      </c>
      <c r="Z40" s="69">
        <f t="shared" si="70"/>
        <v>0</v>
      </c>
      <c r="AA40" s="259">
        <f t="shared" si="70"/>
        <v>0</v>
      </c>
    </row>
    <row r="41" spans="1:27" ht="14.25" x14ac:dyDescent="0.2">
      <c r="B41" s="20" t="s">
        <v>56</v>
      </c>
      <c r="C41" s="69">
        <f>'Cash flow'!D48</f>
        <v>0</v>
      </c>
      <c r="D41" s="69">
        <f>'Cash flow'!E48</f>
        <v>0</v>
      </c>
      <c r="E41" s="69">
        <f>'Cash flow'!F48</f>
        <v>0</v>
      </c>
      <c r="F41" s="69">
        <f>'Cash flow'!G48</f>
        <v>0</v>
      </c>
      <c r="G41" s="69">
        <f>'Cash flow'!H48</f>
        <v>0</v>
      </c>
      <c r="H41" s="69">
        <f>'Cash flow'!I48</f>
        <v>0</v>
      </c>
      <c r="I41" s="69">
        <f>'Cash flow'!J48</f>
        <v>0</v>
      </c>
      <c r="J41" s="76"/>
      <c r="K41" s="69">
        <f t="shared" si="69"/>
        <v>0</v>
      </c>
      <c r="L41" s="69">
        <f t="shared" si="69"/>
        <v>0</v>
      </c>
      <c r="M41" s="69">
        <f t="shared" si="69"/>
        <v>0</v>
      </c>
      <c r="N41" s="69">
        <f t="shared" si="69"/>
        <v>0</v>
      </c>
      <c r="O41" s="69">
        <f t="shared" si="69"/>
        <v>0</v>
      </c>
      <c r="P41" s="69">
        <f t="shared" si="69"/>
        <v>0</v>
      </c>
      <c r="Q41" s="259">
        <f t="shared" si="69"/>
        <v>0</v>
      </c>
      <c r="T41" s="76"/>
      <c r="U41" s="69">
        <f t="shared" si="70"/>
        <v>0</v>
      </c>
      <c r="V41" s="69">
        <f t="shared" si="70"/>
        <v>0</v>
      </c>
      <c r="W41" s="69">
        <f t="shared" si="70"/>
        <v>0</v>
      </c>
      <c r="X41" s="69">
        <f t="shared" si="70"/>
        <v>0</v>
      </c>
      <c r="Y41" s="69">
        <f t="shared" si="70"/>
        <v>0</v>
      </c>
      <c r="Z41" s="69">
        <f t="shared" si="70"/>
        <v>0</v>
      </c>
      <c r="AA41" s="259">
        <f t="shared" si="70"/>
        <v>0</v>
      </c>
    </row>
    <row r="42" spans="1:27" thickBot="1" x14ac:dyDescent="0.25">
      <c r="B42" s="20" t="s">
        <v>51</v>
      </c>
      <c r="C42" s="253">
        <f>'Cash flow'!D49</f>
        <v>0</v>
      </c>
      <c r="D42" s="253">
        <f>'Cash flow'!E49</f>
        <v>0</v>
      </c>
      <c r="E42" s="253">
        <f>'Cash flow'!F49</f>
        <v>0</v>
      </c>
      <c r="F42" s="253">
        <f>'Cash flow'!G49</f>
        <v>0</v>
      </c>
      <c r="G42" s="253">
        <f>'Cash flow'!H49</f>
        <v>0</v>
      </c>
      <c r="H42" s="253">
        <f>'Cash flow'!I49</f>
        <v>0</v>
      </c>
      <c r="I42" s="69">
        <f>'Cash flow'!J49</f>
        <v>0</v>
      </c>
      <c r="J42" s="76"/>
      <c r="K42" s="253">
        <f t="shared" si="69"/>
        <v>0</v>
      </c>
      <c r="L42" s="253">
        <f t="shared" si="69"/>
        <v>0</v>
      </c>
      <c r="M42" s="253">
        <f t="shared" si="69"/>
        <v>0</v>
      </c>
      <c r="N42" s="253">
        <f t="shared" si="69"/>
        <v>0</v>
      </c>
      <c r="O42" s="253">
        <f t="shared" si="69"/>
        <v>0</v>
      </c>
      <c r="P42" s="253">
        <f t="shared" si="69"/>
        <v>0</v>
      </c>
      <c r="Q42" s="263">
        <f t="shared" si="69"/>
        <v>0</v>
      </c>
      <c r="T42" s="76"/>
      <c r="U42" s="69">
        <f t="shared" si="70"/>
        <v>0</v>
      </c>
      <c r="V42" s="69">
        <f t="shared" si="70"/>
        <v>0</v>
      </c>
      <c r="W42" s="69">
        <f t="shared" si="70"/>
        <v>0</v>
      </c>
      <c r="X42" s="69">
        <f t="shared" si="70"/>
        <v>0</v>
      </c>
      <c r="Y42" s="69">
        <f t="shared" si="70"/>
        <v>0</v>
      </c>
      <c r="Z42" s="69">
        <f t="shared" si="70"/>
        <v>0</v>
      </c>
      <c r="AA42" s="259">
        <f t="shared" si="70"/>
        <v>0</v>
      </c>
    </row>
    <row r="43" spans="1:27" s="14" customFormat="1" ht="15.75" thickTop="1" thickBot="1" x14ac:dyDescent="0.25">
      <c r="A43" s="266" t="s">
        <v>20</v>
      </c>
      <c r="B43" s="274"/>
      <c r="C43" s="268">
        <f t="shared" ref="C43" si="71">C38+SUM(C40:C41)</f>
        <v>0</v>
      </c>
      <c r="D43" s="268">
        <f t="shared" ref="D43:I43" si="72">D38+SUM(D40:D41)</f>
        <v>0</v>
      </c>
      <c r="E43" s="268">
        <f t="shared" si="72"/>
        <v>0</v>
      </c>
      <c r="F43" s="268">
        <f t="shared" si="72"/>
        <v>0</v>
      </c>
      <c r="G43" s="268">
        <f t="shared" si="72"/>
        <v>0</v>
      </c>
      <c r="H43" s="268">
        <f t="shared" si="72"/>
        <v>0</v>
      </c>
      <c r="I43" s="275">
        <f t="shared" si="72"/>
        <v>0</v>
      </c>
      <c r="J43" s="77"/>
      <c r="K43" s="268">
        <f t="shared" ref="K43" si="73">K38+SUM(K40:K41)</f>
        <v>0</v>
      </c>
      <c r="L43" s="268">
        <f t="shared" ref="L43:Q43" si="74">L38+SUM(L40:L41)</f>
        <v>0</v>
      </c>
      <c r="M43" s="268">
        <f t="shared" si="74"/>
        <v>0</v>
      </c>
      <c r="N43" s="268">
        <f t="shared" si="74"/>
        <v>0</v>
      </c>
      <c r="O43" s="268">
        <f t="shared" si="74"/>
        <v>0</v>
      </c>
      <c r="P43" s="268">
        <f t="shared" si="74"/>
        <v>0</v>
      </c>
      <c r="Q43" s="275">
        <f t="shared" si="74"/>
        <v>0</v>
      </c>
      <c r="T43" s="77"/>
      <c r="U43" s="268">
        <f t="shared" ref="U43" si="75">U38+SUM(U40:U41)</f>
        <v>0</v>
      </c>
      <c r="V43" s="268">
        <f t="shared" ref="V43:AA43" si="76">V38+SUM(V40:V41)</f>
        <v>0</v>
      </c>
      <c r="W43" s="268">
        <f t="shared" si="76"/>
        <v>0</v>
      </c>
      <c r="X43" s="268">
        <f t="shared" si="76"/>
        <v>0</v>
      </c>
      <c r="Y43" s="268">
        <f t="shared" si="76"/>
        <v>0</v>
      </c>
      <c r="Z43" s="268">
        <f t="shared" si="76"/>
        <v>0</v>
      </c>
      <c r="AA43" s="275">
        <f t="shared" si="76"/>
        <v>0</v>
      </c>
    </row>
    <row r="44" spans="1:27" ht="5.0999999999999996" customHeight="1" thickTop="1" x14ac:dyDescent="0.2">
      <c r="B44" s="23"/>
      <c r="C44" s="21"/>
      <c r="D44" s="21"/>
      <c r="E44" s="21"/>
      <c r="F44" s="21"/>
      <c r="G44" s="21"/>
      <c r="H44" s="21"/>
      <c r="I44" s="22"/>
      <c r="J44" s="76"/>
      <c r="K44" s="21"/>
      <c r="L44" s="21"/>
      <c r="M44" s="21"/>
      <c r="N44" s="21"/>
      <c r="O44" s="21"/>
      <c r="P44" s="21"/>
      <c r="Q44" s="22"/>
      <c r="T44" s="76"/>
      <c r="U44" s="21"/>
      <c r="V44" s="21"/>
      <c r="W44" s="21"/>
      <c r="X44" s="21"/>
      <c r="Y44" s="21"/>
      <c r="Z44" s="21"/>
      <c r="AA44" s="22"/>
    </row>
    <row r="45" spans="1:27" thickBot="1" x14ac:dyDescent="0.25">
      <c r="B45" s="24" t="s">
        <v>21</v>
      </c>
      <c r="C45" s="69">
        <f>'Cash flow'!D52</f>
        <v>0</v>
      </c>
      <c r="D45" s="69">
        <f>'Cash flow'!E52</f>
        <v>0</v>
      </c>
      <c r="E45" s="69">
        <f>'Cash flow'!F52</f>
        <v>0</v>
      </c>
      <c r="F45" s="69">
        <f>'Cash flow'!G52</f>
        <v>0</v>
      </c>
      <c r="G45" s="69">
        <f>'Cash flow'!H52</f>
        <v>0</v>
      </c>
      <c r="H45" s="69">
        <f>'Cash flow'!I52</f>
        <v>0</v>
      </c>
      <c r="I45" s="69">
        <f>'Cash flow'!J52</f>
        <v>0</v>
      </c>
      <c r="J45" s="76"/>
      <c r="K45" s="69">
        <f t="shared" ref="K45:Q45" si="77">C45</f>
        <v>0</v>
      </c>
      <c r="L45" s="69">
        <f t="shared" si="77"/>
        <v>0</v>
      </c>
      <c r="M45" s="69">
        <f t="shared" si="77"/>
        <v>0</v>
      </c>
      <c r="N45" s="69">
        <f t="shared" si="77"/>
        <v>0</v>
      </c>
      <c r="O45" s="69">
        <f t="shared" si="77"/>
        <v>0</v>
      </c>
      <c r="P45" s="69">
        <f t="shared" si="77"/>
        <v>0</v>
      </c>
      <c r="Q45" s="259">
        <f t="shared" si="77"/>
        <v>0</v>
      </c>
      <c r="T45" s="76"/>
      <c r="U45" s="69">
        <f t="shared" ref="U45:AA45" si="78">C45</f>
        <v>0</v>
      </c>
      <c r="V45" s="69">
        <f t="shared" si="78"/>
        <v>0</v>
      </c>
      <c r="W45" s="69">
        <f t="shared" si="78"/>
        <v>0</v>
      </c>
      <c r="X45" s="69">
        <f t="shared" si="78"/>
        <v>0</v>
      </c>
      <c r="Y45" s="69">
        <f t="shared" si="78"/>
        <v>0</v>
      </c>
      <c r="Z45" s="69">
        <f t="shared" si="78"/>
        <v>0</v>
      </c>
      <c r="AA45" s="259">
        <f t="shared" si="78"/>
        <v>0</v>
      </c>
    </row>
    <row r="46" spans="1:27" s="14" customFormat="1" ht="27" customHeight="1" thickTop="1" thickBot="1" x14ac:dyDescent="0.25">
      <c r="A46" s="337" t="s">
        <v>22</v>
      </c>
      <c r="B46" s="338"/>
      <c r="C46" s="268">
        <f t="shared" ref="C46" si="79">C43+C45</f>
        <v>0</v>
      </c>
      <c r="D46" s="268">
        <f t="shared" ref="D46:I46" si="80">D43+D45</f>
        <v>0</v>
      </c>
      <c r="E46" s="268">
        <f t="shared" si="80"/>
        <v>0</v>
      </c>
      <c r="F46" s="268">
        <f t="shared" si="80"/>
        <v>0</v>
      </c>
      <c r="G46" s="268">
        <f t="shared" si="80"/>
        <v>0</v>
      </c>
      <c r="H46" s="268">
        <f t="shared" si="80"/>
        <v>0</v>
      </c>
      <c r="I46" s="275">
        <f t="shared" si="80"/>
        <v>0</v>
      </c>
      <c r="J46" s="77"/>
      <c r="K46" s="268">
        <f t="shared" ref="K46" si="81">K43+K45</f>
        <v>0</v>
      </c>
      <c r="L46" s="268">
        <f t="shared" ref="L46:Q46" si="82">L43+L45</f>
        <v>0</v>
      </c>
      <c r="M46" s="268">
        <f t="shared" si="82"/>
        <v>0</v>
      </c>
      <c r="N46" s="268">
        <f t="shared" si="82"/>
        <v>0</v>
      </c>
      <c r="O46" s="268">
        <f t="shared" si="82"/>
        <v>0</v>
      </c>
      <c r="P46" s="268">
        <f t="shared" si="82"/>
        <v>0</v>
      </c>
      <c r="Q46" s="275">
        <f t="shared" si="82"/>
        <v>0</v>
      </c>
      <c r="T46" s="77"/>
      <c r="U46" s="268">
        <f t="shared" ref="U46" si="83">U43+U45</f>
        <v>0</v>
      </c>
      <c r="V46" s="268">
        <f t="shared" ref="V46:AA46" si="84">V43+V45</f>
        <v>0</v>
      </c>
      <c r="W46" s="268">
        <f t="shared" si="84"/>
        <v>0</v>
      </c>
      <c r="X46" s="268">
        <f t="shared" si="84"/>
        <v>0</v>
      </c>
      <c r="Y46" s="268">
        <f t="shared" si="84"/>
        <v>0</v>
      </c>
      <c r="Z46" s="268">
        <f t="shared" si="84"/>
        <v>0</v>
      </c>
      <c r="AA46" s="275">
        <f t="shared" si="84"/>
        <v>0</v>
      </c>
    </row>
    <row r="47" spans="1:27" ht="5.0999999999999996" customHeight="1" thickTop="1" x14ac:dyDescent="0.2">
      <c r="B47" s="27"/>
      <c r="C47" s="21"/>
      <c r="D47" s="21"/>
      <c r="E47" s="21"/>
      <c r="F47" s="21"/>
      <c r="G47" s="21"/>
      <c r="H47" s="21"/>
      <c r="I47" s="22"/>
      <c r="J47" s="76"/>
      <c r="K47" s="21"/>
      <c r="L47" s="21"/>
      <c r="M47" s="21"/>
      <c r="N47" s="21"/>
      <c r="O47" s="21"/>
      <c r="P47" s="21"/>
      <c r="Q47" s="22"/>
      <c r="T47" s="76"/>
      <c r="U47" s="21"/>
      <c r="V47" s="21"/>
      <c r="W47" s="21"/>
      <c r="X47" s="21"/>
      <c r="Y47" s="21"/>
      <c r="Z47" s="21"/>
      <c r="AA47" s="22"/>
    </row>
    <row r="48" spans="1:27" ht="14.25" x14ac:dyDescent="0.2">
      <c r="B48" s="28" t="s">
        <v>23</v>
      </c>
      <c r="C48" s="69">
        <f>'Cash flow'!D55</f>
        <v>0</v>
      </c>
      <c r="D48" s="69">
        <f>'Cash flow'!E55</f>
        <v>0</v>
      </c>
      <c r="E48" s="69">
        <f>'Cash flow'!F55</f>
        <v>0</v>
      </c>
      <c r="F48" s="69">
        <f>'Cash flow'!G55</f>
        <v>0</v>
      </c>
      <c r="G48" s="69">
        <f>'Cash flow'!H55</f>
        <v>0</v>
      </c>
      <c r="H48" s="69">
        <f>'Cash flow'!I55</f>
        <v>0</v>
      </c>
      <c r="I48" s="69">
        <f>'Cash flow'!J55</f>
        <v>0</v>
      </c>
      <c r="J48" s="76"/>
      <c r="K48" s="69">
        <f t="shared" ref="K48:Q49" si="85">C48</f>
        <v>0</v>
      </c>
      <c r="L48" s="69">
        <f t="shared" si="85"/>
        <v>0</v>
      </c>
      <c r="M48" s="69">
        <f t="shared" si="85"/>
        <v>0</v>
      </c>
      <c r="N48" s="69">
        <f t="shared" si="85"/>
        <v>0</v>
      </c>
      <c r="O48" s="69">
        <f t="shared" si="85"/>
        <v>0</v>
      </c>
      <c r="P48" s="69">
        <f t="shared" si="85"/>
        <v>0</v>
      </c>
      <c r="Q48" s="259">
        <f t="shared" si="85"/>
        <v>0</v>
      </c>
      <c r="T48" s="76"/>
      <c r="U48" s="69">
        <f t="shared" ref="U48:AA49" si="86">C48</f>
        <v>0</v>
      </c>
      <c r="V48" s="69">
        <f t="shared" si="86"/>
        <v>0</v>
      </c>
      <c r="W48" s="69">
        <f t="shared" si="86"/>
        <v>0</v>
      </c>
      <c r="X48" s="69">
        <f t="shared" si="86"/>
        <v>0</v>
      </c>
      <c r="Y48" s="69">
        <f t="shared" si="86"/>
        <v>0</v>
      </c>
      <c r="Z48" s="69">
        <f t="shared" si="86"/>
        <v>0</v>
      </c>
      <c r="AA48" s="259">
        <f t="shared" si="86"/>
        <v>0</v>
      </c>
    </row>
    <row r="49" spans="1:27" thickBot="1" x14ac:dyDescent="0.25">
      <c r="B49" s="24" t="s">
        <v>24</v>
      </c>
      <c r="C49" s="69"/>
      <c r="D49" s="69">
        <f>'Cash flow'!E56</f>
        <v>0</v>
      </c>
      <c r="E49" s="69">
        <f>'Cash flow'!F56</f>
        <v>0</v>
      </c>
      <c r="F49" s="69">
        <f>'Cash flow'!G56</f>
        <v>0</v>
      </c>
      <c r="G49" s="69">
        <f>'Cash flow'!H56</f>
        <v>0</v>
      </c>
      <c r="H49" s="69">
        <f>'Cash flow'!I56</f>
        <v>0</v>
      </c>
      <c r="I49" s="69">
        <f>'Cash flow'!J56</f>
        <v>0</v>
      </c>
      <c r="J49" s="76"/>
      <c r="K49" s="69">
        <f t="shared" si="85"/>
        <v>0</v>
      </c>
      <c r="L49" s="69">
        <f t="shared" si="85"/>
        <v>0</v>
      </c>
      <c r="M49" s="69">
        <f t="shared" si="85"/>
        <v>0</v>
      </c>
      <c r="N49" s="69">
        <f t="shared" si="85"/>
        <v>0</v>
      </c>
      <c r="O49" s="69">
        <f t="shared" si="85"/>
        <v>0</v>
      </c>
      <c r="P49" s="69">
        <f t="shared" si="85"/>
        <v>0</v>
      </c>
      <c r="Q49" s="259">
        <f t="shared" si="85"/>
        <v>0</v>
      </c>
      <c r="T49" s="76"/>
      <c r="U49" s="69">
        <f t="shared" si="86"/>
        <v>0</v>
      </c>
      <c r="V49" s="69">
        <f t="shared" si="86"/>
        <v>0</v>
      </c>
      <c r="W49" s="69">
        <f t="shared" si="86"/>
        <v>0</v>
      </c>
      <c r="X49" s="69">
        <f t="shared" si="86"/>
        <v>0</v>
      </c>
      <c r="Y49" s="69">
        <f t="shared" si="86"/>
        <v>0</v>
      </c>
      <c r="Z49" s="69">
        <f t="shared" si="86"/>
        <v>0</v>
      </c>
      <c r="AA49" s="259">
        <f t="shared" si="86"/>
        <v>0</v>
      </c>
    </row>
    <row r="50" spans="1:27" s="14" customFormat="1" ht="27" customHeight="1" thickTop="1" thickBot="1" x14ac:dyDescent="0.25">
      <c r="A50" s="337" t="s">
        <v>25</v>
      </c>
      <c r="B50" s="338"/>
      <c r="C50" s="268">
        <f t="shared" ref="C50" si="87">C46+SUM(C48:C49)</f>
        <v>0</v>
      </c>
      <c r="D50" s="268">
        <f t="shared" ref="D50:I50" si="88">D46+SUM(D48:D49)</f>
        <v>0</v>
      </c>
      <c r="E50" s="268">
        <f t="shared" si="88"/>
        <v>0</v>
      </c>
      <c r="F50" s="268">
        <f t="shared" si="88"/>
        <v>0</v>
      </c>
      <c r="G50" s="268">
        <f t="shared" si="88"/>
        <v>0</v>
      </c>
      <c r="H50" s="268">
        <f t="shared" si="88"/>
        <v>0</v>
      </c>
      <c r="I50" s="275">
        <f t="shared" si="88"/>
        <v>0</v>
      </c>
      <c r="J50" s="77"/>
      <c r="K50" s="268">
        <f t="shared" ref="K50" si="89">K46+SUM(K48:K49)</f>
        <v>0</v>
      </c>
      <c r="L50" s="268">
        <f t="shared" ref="L50:Q50" si="90">L46+SUM(L48:L49)</f>
        <v>0</v>
      </c>
      <c r="M50" s="268">
        <f t="shared" si="90"/>
        <v>0</v>
      </c>
      <c r="N50" s="268">
        <f t="shared" si="90"/>
        <v>0</v>
      </c>
      <c r="O50" s="268">
        <f t="shared" si="90"/>
        <v>0</v>
      </c>
      <c r="P50" s="268">
        <f t="shared" si="90"/>
        <v>0</v>
      </c>
      <c r="Q50" s="275">
        <f t="shared" si="90"/>
        <v>0</v>
      </c>
      <c r="T50" s="77"/>
      <c r="U50" s="268">
        <f t="shared" ref="U50" si="91">U46+SUM(U48:U49)</f>
        <v>0</v>
      </c>
      <c r="V50" s="268">
        <f t="shared" ref="V50:AA50" si="92">V46+SUM(V48:V49)</f>
        <v>0</v>
      </c>
      <c r="W50" s="268">
        <f t="shared" si="92"/>
        <v>0</v>
      </c>
      <c r="X50" s="268">
        <f t="shared" si="92"/>
        <v>0</v>
      </c>
      <c r="Y50" s="268">
        <f t="shared" si="92"/>
        <v>0</v>
      </c>
      <c r="Z50" s="268">
        <f t="shared" si="92"/>
        <v>0</v>
      </c>
      <c r="AA50" s="275">
        <f t="shared" si="92"/>
        <v>0</v>
      </c>
    </row>
    <row r="51" spans="1:27" ht="7.5" customHeight="1" thickTop="1" thickBot="1" x14ac:dyDescent="0.3">
      <c r="A51" s="339"/>
      <c r="B51" s="339"/>
      <c r="C51" s="13"/>
      <c r="D51" s="257"/>
      <c r="E51" s="257"/>
      <c r="F51" s="257"/>
      <c r="G51" s="257"/>
      <c r="H51" s="257"/>
      <c r="I51" s="258"/>
      <c r="J51" s="76"/>
      <c r="K51" s="264"/>
      <c r="L51" s="257"/>
      <c r="M51" s="257"/>
      <c r="N51" s="257"/>
      <c r="O51" s="257"/>
      <c r="P51" s="257"/>
      <c r="Q51" s="258"/>
      <c r="T51" s="76"/>
      <c r="U51" s="257"/>
      <c r="V51" s="257"/>
      <c r="W51" s="257"/>
      <c r="X51" s="257"/>
      <c r="Y51" s="257"/>
      <c r="Z51" s="257"/>
      <c r="AA51" s="258"/>
    </row>
    <row r="52" spans="1:27" ht="15" customHeight="1" thickTop="1" x14ac:dyDescent="0.25">
      <c r="A52" s="68"/>
      <c r="B52" s="70" t="s">
        <v>45</v>
      </c>
      <c r="C52" s="69">
        <f>'Cash flow'!D59</f>
        <v>0</v>
      </c>
      <c r="D52" s="69">
        <f>'Cash flow'!E59</f>
        <v>0</v>
      </c>
      <c r="E52" s="69">
        <f>'Cash flow'!F59</f>
        <v>0</v>
      </c>
      <c r="F52" s="69">
        <f>'Cash flow'!G59</f>
        <v>0</v>
      </c>
      <c r="G52" s="69">
        <f>'Cash flow'!H59</f>
        <v>0</v>
      </c>
      <c r="H52" s="69">
        <f>'Cash flow'!I59</f>
        <v>0</v>
      </c>
      <c r="I52" s="259">
        <f>'Cash flow'!J59</f>
        <v>0</v>
      </c>
      <c r="J52" s="76"/>
      <c r="K52" s="69">
        <f>C52</f>
        <v>0</v>
      </c>
      <c r="L52" s="69">
        <f>D52</f>
        <v>0</v>
      </c>
      <c r="M52" s="69"/>
      <c r="N52" s="69"/>
      <c r="O52" s="69"/>
      <c r="P52" s="69"/>
      <c r="Q52" s="259"/>
      <c r="T52" s="76"/>
      <c r="U52" s="69">
        <f t="shared" ref="U52:AA52" si="93">C52</f>
        <v>0</v>
      </c>
      <c r="V52" s="69">
        <f t="shared" si="93"/>
        <v>0</v>
      </c>
      <c r="W52" s="69">
        <f t="shared" si="93"/>
        <v>0</v>
      </c>
      <c r="X52" s="69">
        <f t="shared" si="93"/>
        <v>0</v>
      </c>
      <c r="Y52" s="69">
        <f t="shared" si="93"/>
        <v>0</v>
      </c>
      <c r="Z52" s="69">
        <f t="shared" si="93"/>
        <v>0</v>
      </c>
      <c r="AA52" s="259">
        <f t="shared" si="93"/>
        <v>0</v>
      </c>
    </row>
    <row r="53" spans="1:27" s="33" customFormat="1" x14ac:dyDescent="0.25">
      <c r="A53" s="30" t="s">
        <v>26</v>
      </c>
      <c r="B53" s="31"/>
      <c r="C53" s="198">
        <f>'Cash flow'!D60</f>
        <v>0</v>
      </c>
      <c r="D53" s="198">
        <f>'Cash flow'!E60</f>
        <v>0</v>
      </c>
      <c r="E53" s="260">
        <f t="shared" ref="E53:I53" si="94">D54</f>
        <v>0</v>
      </c>
      <c r="F53" s="260">
        <f t="shared" si="94"/>
        <v>0</v>
      </c>
      <c r="G53" s="260">
        <f t="shared" si="94"/>
        <v>0</v>
      </c>
      <c r="H53" s="260">
        <f t="shared" si="94"/>
        <v>0</v>
      </c>
      <c r="I53" s="261">
        <f t="shared" si="94"/>
        <v>0</v>
      </c>
      <c r="J53" s="78"/>
      <c r="K53" s="198">
        <f>C53</f>
        <v>0</v>
      </c>
      <c r="L53" s="198">
        <f>D53</f>
        <v>0</v>
      </c>
      <c r="M53" s="260">
        <f t="shared" ref="M53" si="95">L54</f>
        <v>0</v>
      </c>
      <c r="N53" s="260">
        <f t="shared" ref="N53" si="96">M54</f>
        <v>0</v>
      </c>
      <c r="O53" s="260">
        <f t="shared" ref="O53" si="97">N54</f>
        <v>0</v>
      </c>
      <c r="P53" s="260">
        <f t="shared" ref="P53" si="98">O54</f>
        <v>0</v>
      </c>
      <c r="Q53" s="261">
        <f t="shared" ref="Q53" si="99">P54</f>
        <v>0</v>
      </c>
      <c r="T53" s="78"/>
      <c r="U53" s="198">
        <f>C53</f>
        <v>0</v>
      </c>
      <c r="V53" s="198">
        <f>D53</f>
        <v>0</v>
      </c>
      <c r="W53" s="260">
        <f t="shared" ref="W53" si="100">V54</f>
        <v>0</v>
      </c>
      <c r="X53" s="260">
        <f t="shared" ref="X53" si="101">W54</f>
        <v>0</v>
      </c>
      <c r="Y53" s="260">
        <f t="shared" ref="Y53" si="102">X54</f>
        <v>0</v>
      </c>
      <c r="Z53" s="260">
        <f t="shared" ref="Z53" si="103">Y54</f>
        <v>0</v>
      </c>
      <c r="AA53" s="261">
        <f t="shared" ref="AA53" si="104">Z54</f>
        <v>0</v>
      </c>
    </row>
    <row r="54" spans="1:27" ht="23.25" customHeight="1" x14ac:dyDescent="0.25">
      <c r="A54" s="34" t="s">
        <v>27</v>
      </c>
      <c r="B54" s="276"/>
      <c r="C54" s="277">
        <f>'Cash flow'!D61</f>
        <v>0</v>
      </c>
      <c r="D54" s="277">
        <f>D50+D52+D53</f>
        <v>0</v>
      </c>
      <c r="E54" s="277">
        <f t="shared" ref="E54:I54" si="105">E50+E52+E53</f>
        <v>0</v>
      </c>
      <c r="F54" s="277">
        <f t="shared" si="105"/>
        <v>0</v>
      </c>
      <c r="G54" s="277">
        <f t="shared" si="105"/>
        <v>0</v>
      </c>
      <c r="H54" s="277">
        <f t="shared" si="105"/>
        <v>0</v>
      </c>
      <c r="I54" s="278">
        <f t="shared" si="105"/>
        <v>0</v>
      </c>
      <c r="J54" s="76"/>
      <c r="K54" s="277">
        <f>C54</f>
        <v>0</v>
      </c>
      <c r="L54" s="277">
        <f>L50+L52+L53</f>
        <v>0</v>
      </c>
      <c r="M54" s="277">
        <f t="shared" ref="M54:Q54" si="106">M50+M52+M53</f>
        <v>0</v>
      </c>
      <c r="N54" s="277">
        <f t="shared" si="106"/>
        <v>0</v>
      </c>
      <c r="O54" s="277">
        <f t="shared" si="106"/>
        <v>0</v>
      </c>
      <c r="P54" s="277">
        <f t="shared" si="106"/>
        <v>0</v>
      </c>
      <c r="Q54" s="278">
        <f t="shared" si="106"/>
        <v>0</v>
      </c>
      <c r="T54" s="76"/>
      <c r="U54" s="277">
        <f>C54</f>
        <v>0</v>
      </c>
      <c r="V54" s="277">
        <f>V50+V52+V53</f>
        <v>0</v>
      </c>
      <c r="W54" s="277">
        <f t="shared" ref="W54" si="107">W50+W52+W53</f>
        <v>0</v>
      </c>
      <c r="X54" s="277">
        <f t="shared" ref="X54" si="108">X50+X52+X53</f>
        <v>0</v>
      </c>
      <c r="Y54" s="277">
        <f t="shared" ref="Y54" si="109">Y50+Y52+Y53</f>
        <v>0</v>
      </c>
      <c r="Z54" s="277">
        <f t="shared" ref="Z54" si="110">Z50+Z52+Z53</f>
        <v>0</v>
      </c>
      <c r="AA54" s="278">
        <f t="shared" ref="AA54" si="111">AA50+AA52+AA53</f>
        <v>0</v>
      </c>
    </row>
    <row r="55" spans="1:27" thickBot="1" x14ac:dyDescent="0.25">
      <c r="A55" s="37"/>
      <c r="B55" s="51"/>
      <c r="C55" s="51"/>
      <c r="D55" s="38"/>
      <c r="E55" s="38"/>
      <c r="F55" s="38"/>
      <c r="G55" s="38"/>
      <c r="H55" s="38"/>
      <c r="I55" s="39"/>
      <c r="J55" s="76"/>
      <c r="K55" s="38"/>
      <c r="L55" s="38"/>
      <c r="M55" s="38"/>
      <c r="N55" s="38"/>
      <c r="O55" s="38"/>
      <c r="P55" s="38"/>
      <c r="Q55" s="39"/>
      <c r="T55" s="76"/>
      <c r="U55" s="38"/>
      <c r="V55" s="38"/>
      <c r="W55" s="38"/>
      <c r="X55" s="38"/>
      <c r="Y55" s="38"/>
      <c r="Z55" s="38"/>
      <c r="AA55" s="39"/>
    </row>
    <row r="56" spans="1:27" x14ac:dyDescent="0.25">
      <c r="A56" s="2"/>
      <c r="B56" s="72"/>
      <c r="C56" s="72"/>
      <c r="D56" s="73"/>
      <c r="E56" s="73"/>
      <c r="F56" s="73"/>
      <c r="G56" s="73"/>
      <c r="H56" s="73"/>
      <c r="I56" s="73"/>
      <c r="J56" s="76"/>
      <c r="K56" s="2"/>
      <c r="Q56" s="200"/>
      <c r="T56" s="76"/>
      <c r="U56" s="199"/>
      <c r="AA56" s="200"/>
    </row>
    <row r="57" spans="1:27" ht="14.25" x14ac:dyDescent="0.2">
      <c r="B57" s="100" t="s">
        <v>39</v>
      </c>
      <c r="C57" s="168">
        <f t="shared" ref="C57" si="112">+C24</f>
        <v>0</v>
      </c>
      <c r="D57" s="168">
        <f t="shared" ref="D57:I57" si="113">+D24</f>
        <v>0</v>
      </c>
      <c r="E57" s="168">
        <f t="shared" si="113"/>
        <v>0</v>
      </c>
      <c r="F57" s="168">
        <f t="shared" si="113"/>
        <v>0</v>
      </c>
      <c r="G57" s="168">
        <f t="shared" si="113"/>
        <v>0</v>
      </c>
      <c r="H57" s="168">
        <f t="shared" si="113"/>
        <v>0</v>
      </c>
      <c r="I57" s="168">
        <f t="shared" si="113"/>
        <v>0</v>
      </c>
      <c r="J57" s="110"/>
      <c r="K57" s="201">
        <f t="shared" ref="K57" si="114">+K24</f>
        <v>0</v>
      </c>
      <c r="L57" s="201">
        <f t="shared" ref="L57:Q57" si="115">+L24</f>
        <v>0</v>
      </c>
      <c r="M57" s="201">
        <f t="shared" si="115"/>
        <v>0</v>
      </c>
      <c r="N57" s="201">
        <f t="shared" si="115"/>
        <v>0</v>
      </c>
      <c r="O57" s="201">
        <f t="shared" si="115"/>
        <v>0</v>
      </c>
      <c r="P57" s="201">
        <f t="shared" si="115"/>
        <v>0</v>
      </c>
      <c r="Q57" s="202">
        <f t="shared" si="115"/>
        <v>0</v>
      </c>
      <c r="R57" s="84"/>
      <c r="S57" s="84"/>
      <c r="T57" s="110"/>
      <c r="U57" s="201">
        <f t="shared" ref="U57" si="116">+U24</f>
        <v>0</v>
      </c>
      <c r="V57" s="201">
        <f t="shared" ref="V57:AA57" si="117">+V24</f>
        <v>0</v>
      </c>
      <c r="W57" s="201">
        <f t="shared" si="117"/>
        <v>0</v>
      </c>
      <c r="X57" s="201">
        <f t="shared" si="117"/>
        <v>0</v>
      </c>
      <c r="Y57" s="201">
        <f t="shared" si="117"/>
        <v>0</v>
      </c>
      <c r="Z57" s="201">
        <f t="shared" si="117"/>
        <v>0</v>
      </c>
      <c r="AA57" s="202">
        <f t="shared" si="117"/>
        <v>0</v>
      </c>
    </row>
    <row r="58" spans="1:27" ht="14.25" x14ac:dyDescent="0.2">
      <c r="B58" s="100" t="s">
        <v>54</v>
      </c>
      <c r="C58" s="168">
        <f t="shared" ref="C58" si="118">+C35+C36+C37+C40+C41+C42</f>
        <v>0</v>
      </c>
      <c r="D58" s="168">
        <f t="shared" ref="D58:I58" si="119">+D35+D36+D37+D40+D41+D42</f>
        <v>0</v>
      </c>
      <c r="E58" s="168">
        <f t="shared" si="119"/>
        <v>0</v>
      </c>
      <c r="F58" s="168">
        <f t="shared" si="119"/>
        <v>0</v>
      </c>
      <c r="G58" s="168">
        <f t="shared" si="119"/>
        <v>0</v>
      </c>
      <c r="H58" s="168">
        <f t="shared" si="119"/>
        <v>0</v>
      </c>
      <c r="I58" s="168">
        <f t="shared" si="119"/>
        <v>0</v>
      </c>
      <c r="J58" s="110"/>
      <c r="K58" s="201">
        <f>+K35+K36+K37+K40+K41+K42</f>
        <v>0</v>
      </c>
      <c r="L58" s="201">
        <f>+L35+L36+L37+L40+L41+L42</f>
        <v>0</v>
      </c>
      <c r="M58" s="201">
        <f t="shared" ref="M58:P58" si="120">+M35+M36+M37+M40+M41+M42</f>
        <v>0</v>
      </c>
      <c r="N58" s="201">
        <f t="shared" si="120"/>
        <v>0</v>
      </c>
      <c r="O58" s="201">
        <f t="shared" si="120"/>
        <v>0</v>
      </c>
      <c r="P58" s="201">
        <f t="shared" si="120"/>
        <v>0</v>
      </c>
      <c r="Q58" s="202">
        <f>+Q35+Q36+Q37+Q40+Q41+Q42</f>
        <v>0</v>
      </c>
      <c r="R58" s="84"/>
      <c r="S58" s="84"/>
      <c r="T58" s="110"/>
      <c r="U58" s="201">
        <f>+U35+U36+U37+U40+U41+U42</f>
        <v>0</v>
      </c>
      <c r="V58" s="201">
        <f>+V35+V36+V37+V40+V41+V42</f>
        <v>0</v>
      </c>
      <c r="W58" s="201">
        <f t="shared" ref="W58:AA58" si="121">+W35+W36+W37+W40+W41+W42</f>
        <v>0</v>
      </c>
      <c r="X58" s="201">
        <f t="shared" si="121"/>
        <v>0</v>
      </c>
      <c r="Y58" s="201">
        <f t="shared" si="121"/>
        <v>0</v>
      </c>
      <c r="Z58" s="201">
        <f t="shared" si="121"/>
        <v>0</v>
      </c>
      <c r="AA58" s="202">
        <f t="shared" si="121"/>
        <v>0</v>
      </c>
    </row>
    <row r="59" spans="1:27" ht="14.25" x14ac:dyDescent="0.2">
      <c r="B59" s="100" t="s">
        <v>62</v>
      </c>
      <c r="C59" s="168">
        <f t="shared" ref="C59" si="122">+C35+C36+C40+C41</f>
        <v>0</v>
      </c>
      <c r="D59" s="168">
        <f t="shared" ref="D59:I59" si="123">+D35+D36+D40+D41</f>
        <v>0</v>
      </c>
      <c r="E59" s="168">
        <f t="shared" si="123"/>
        <v>0</v>
      </c>
      <c r="F59" s="168">
        <f t="shared" si="123"/>
        <v>0</v>
      </c>
      <c r="G59" s="168">
        <f t="shared" si="123"/>
        <v>0</v>
      </c>
      <c r="H59" s="168">
        <f t="shared" si="123"/>
        <v>0</v>
      </c>
      <c r="I59" s="168">
        <f t="shared" si="123"/>
        <v>0</v>
      </c>
      <c r="J59" s="110"/>
      <c r="K59" s="201">
        <f>+K35+K36+K40+K41</f>
        <v>0</v>
      </c>
      <c r="L59" s="201">
        <f>+L35+L36+L40+L41</f>
        <v>0</v>
      </c>
      <c r="M59" s="201">
        <f t="shared" ref="M59:Q59" si="124">+M35+M36+M40+M41</f>
        <v>0</v>
      </c>
      <c r="N59" s="201">
        <f t="shared" si="124"/>
        <v>0</v>
      </c>
      <c r="O59" s="201">
        <f t="shared" si="124"/>
        <v>0</v>
      </c>
      <c r="P59" s="201">
        <f t="shared" si="124"/>
        <v>0</v>
      </c>
      <c r="Q59" s="202">
        <f t="shared" si="124"/>
        <v>0</v>
      </c>
      <c r="R59" s="84"/>
      <c r="S59" s="84"/>
      <c r="T59" s="110"/>
      <c r="U59" s="201">
        <f>+U35+U36+U40+U41</f>
        <v>0</v>
      </c>
      <c r="V59" s="201">
        <f t="shared" ref="V59:AA59" si="125">+V35+V36+V40+V41</f>
        <v>0</v>
      </c>
      <c r="W59" s="201">
        <f t="shared" si="125"/>
        <v>0</v>
      </c>
      <c r="X59" s="201">
        <f t="shared" si="125"/>
        <v>0</v>
      </c>
      <c r="Y59" s="201">
        <f t="shared" si="125"/>
        <v>0</v>
      </c>
      <c r="Z59" s="201">
        <f t="shared" si="125"/>
        <v>0</v>
      </c>
      <c r="AA59" s="202">
        <f t="shared" si="125"/>
        <v>0</v>
      </c>
    </row>
    <row r="60" spans="1:27" ht="14.25" x14ac:dyDescent="0.2">
      <c r="B60" s="101" t="s">
        <v>60</v>
      </c>
      <c r="C60" s="169" t="str">
        <f>IFERROR(IF(C57&lt;0,(+C57/C58)*-1,ABS(+C57/C58)),"")</f>
        <v/>
      </c>
      <c r="D60" s="169" t="str">
        <f t="shared" ref="D60:I60" si="126">IFERROR(IF(D57&lt;0,(+D57/D58)*-1,ABS(+D57/D58)),"")</f>
        <v/>
      </c>
      <c r="E60" s="169" t="str">
        <f t="shared" si="126"/>
        <v/>
      </c>
      <c r="F60" s="169" t="str">
        <f t="shared" si="126"/>
        <v/>
      </c>
      <c r="G60" s="169" t="str">
        <f t="shared" si="126"/>
        <v/>
      </c>
      <c r="H60" s="169" t="str">
        <f t="shared" si="126"/>
        <v/>
      </c>
      <c r="I60" s="169" t="str">
        <f t="shared" si="126"/>
        <v/>
      </c>
      <c r="J60" s="110"/>
      <c r="K60" s="203" t="str">
        <f>IFERROR(IF(K57&lt;0,(+K57/K58)*-1,ABS(+K57/K58)),"")</f>
        <v/>
      </c>
      <c r="L60" s="203" t="str">
        <f t="shared" ref="L60:Q60" si="127">IFERROR(IF(L57&lt;0,(+L57/L58)*-1,ABS(+L57/L58)),"")</f>
        <v/>
      </c>
      <c r="M60" s="203" t="str">
        <f t="shared" si="127"/>
        <v/>
      </c>
      <c r="N60" s="203" t="str">
        <f t="shared" si="127"/>
        <v/>
      </c>
      <c r="O60" s="203" t="str">
        <f t="shared" si="127"/>
        <v/>
      </c>
      <c r="P60" s="203" t="str">
        <f t="shared" si="127"/>
        <v/>
      </c>
      <c r="Q60" s="204" t="str">
        <f t="shared" si="127"/>
        <v/>
      </c>
      <c r="R60" s="84"/>
      <c r="S60" s="84"/>
      <c r="T60" s="110"/>
      <c r="U60" s="203" t="str">
        <f>IFERROR(IF(U57&lt;0,(+U57/U58)*-1,ABS(+U57/U58)),"")</f>
        <v/>
      </c>
      <c r="V60" s="203" t="str">
        <f t="shared" ref="V60:AA60" si="128">IFERROR(IF(V57&lt;0,(+V57/V58)*-1,ABS(+V57/V58)),"")</f>
        <v/>
      </c>
      <c r="W60" s="203" t="str">
        <f t="shared" si="128"/>
        <v/>
      </c>
      <c r="X60" s="203" t="str">
        <f t="shared" si="128"/>
        <v/>
      </c>
      <c r="Y60" s="203" t="str">
        <f t="shared" si="128"/>
        <v/>
      </c>
      <c r="Z60" s="203" t="str">
        <f t="shared" si="128"/>
        <v/>
      </c>
      <c r="AA60" s="204" t="str">
        <f t="shared" si="128"/>
        <v/>
      </c>
    </row>
    <row r="61" spans="1:27" ht="14.25" x14ac:dyDescent="0.2">
      <c r="B61" s="101" t="s">
        <v>61</v>
      </c>
      <c r="C61" s="169" t="str">
        <f>IFERROR(IF(C57&lt;0,(+C57/C59)*-1,ABS(+C57/C59)),"")</f>
        <v/>
      </c>
      <c r="D61" s="169" t="str">
        <f t="shared" ref="D61:I61" si="129">IFERROR(IF(D57&lt;0,(+D57/D59)*-1,ABS(+D57/D59)),"")</f>
        <v/>
      </c>
      <c r="E61" s="169" t="str">
        <f t="shared" si="129"/>
        <v/>
      </c>
      <c r="F61" s="169" t="str">
        <f t="shared" si="129"/>
        <v/>
      </c>
      <c r="G61" s="169" t="str">
        <f t="shared" si="129"/>
        <v/>
      </c>
      <c r="H61" s="169" t="str">
        <f t="shared" si="129"/>
        <v/>
      </c>
      <c r="I61" s="169" t="str">
        <f t="shared" si="129"/>
        <v/>
      </c>
      <c r="J61" s="110"/>
      <c r="K61" s="203" t="str">
        <f>IFERROR(IF(K57&lt;0,(+K57/K59)*-1,ABS(+K57/K59)),"")</f>
        <v/>
      </c>
      <c r="L61" s="203" t="str">
        <f t="shared" ref="L61:Q61" si="130">IFERROR(IF(L57&lt;0,(+L57/L59)*-1,ABS(+L57/L59)),"")</f>
        <v/>
      </c>
      <c r="M61" s="203" t="str">
        <f t="shared" si="130"/>
        <v/>
      </c>
      <c r="N61" s="203" t="str">
        <f t="shared" si="130"/>
        <v/>
      </c>
      <c r="O61" s="203" t="str">
        <f t="shared" si="130"/>
        <v/>
      </c>
      <c r="P61" s="203" t="str">
        <f t="shared" si="130"/>
        <v/>
      </c>
      <c r="Q61" s="204" t="str">
        <f t="shared" si="130"/>
        <v/>
      </c>
      <c r="R61" s="84"/>
      <c r="S61" s="84"/>
      <c r="T61" s="110"/>
      <c r="U61" s="203" t="str">
        <f>IFERROR(IF(U57&lt;0,(+U57/U59)*-1,ABS(+U57/U59)),"")</f>
        <v/>
      </c>
      <c r="V61" s="203" t="str">
        <f t="shared" ref="V61:AA61" si="131">IFERROR(IF(V57&lt;0,(+V57/V59)*-1,ABS(+V57/V59)),"")</f>
        <v/>
      </c>
      <c r="W61" s="203" t="str">
        <f t="shared" si="131"/>
        <v/>
      </c>
      <c r="X61" s="203" t="str">
        <f t="shared" si="131"/>
        <v/>
      </c>
      <c r="Y61" s="203" t="str">
        <f t="shared" si="131"/>
        <v/>
      </c>
      <c r="Z61" s="203" t="str">
        <f t="shared" si="131"/>
        <v/>
      </c>
      <c r="AA61" s="204" t="str">
        <f t="shared" si="131"/>
        <v/>
      </c>
    </row>
    <row r="62" spans="1:27" ht="9" customHeight="1" x14ac:dyDescent="0.25">
      <c r="J62" s="76"/>
      <c r="K62" s="199"/>
      <c r="Q62" s="200"/>
      <c r="T62" s="76"/>
      <c r="U62" s="199"/>
      <c r="AA62" s="200"/>
    </row>
    <row r="63" spans="1:27" x14ac:dyDescent="0.25">
      <c r="A63" s="340" t="s">
        <v>35</v>
      </c>
      <c r="B63" s="340"/>
      <c r="C63" s="81">
        <f t="shared" ref="C63:I63" si="132">C8</f>
        <v>-1</v>
      </c>
      <c r="D63" s="63">
        <f t="shared" si="132"/>
        <v>0</v>
      </c>
      <c r="E63" s="63">
        <f t="shared" si="132"/>
        <v>1</v>
      </c>
      <c r="F63" s="63">
        <f t="shared" si="132"/>
        <v>2</v>
      </c>
      <c r="G63" s="63">
        <f t="shared" si="132"/>
        <v>3</v>
      </c>
      <c r="H63" s="63">
        <f t="shared" si="132"/>
        <v>4</v>
      </c>
      <c r="I63" s="63">
        <f t="shared" si="132"/>
        <v>5</v>
      </c>
      <c r="J63" s="76"/>
      <c r="K63" s="205">
        <f t="shared" ref="K63:Q63" si="133">K8</f>
        <v>-1</v>
      </c>
      <c r="L63" s="205">
        <f t="shared" si="133"/>
        <v>0</v>
      </c>
      <c r="M63" s="205">
        <f t="shared" si="133"/>
        <v>1</v>
      </c>
      <c r="N63" s="205">
        <f t="shared" si="133"/>
        <v>2</v>
      </c>
      <c r="O63" s="205">
        <f t="shared" si="133"/>
        <v>3</v>
      </c>
      <c r="P63" s="205">
        <f t="shared" si="133"/>
        <v>4</v>
      </c>
      <c r="Q63" s="206">
        <f t="shared" si="133"/>
        <v>5</v>
      </c>
      <c r="T63" s="76"/>
      <c r="U63" s="205">
        <f t="shared" ref="U63:AA63" si="134">U8</f>
        <v>-1</v>
      </c>
      <c r="V63" s="205">
        <f t="shared" si="134"/>
        <v>0</v>
      </c>
      <c r="W63" s="205">
        <f t="shared" si="134"/>
        <v>1</v>
      </c>
      <c r="X63" s="205">
        <f t="shared" si="134"/>
        <v>2</v>
      </c>
      <c r="Y63" s="205">
        <f t="shared" si="134"/>
        <v>3</v>
      </c>
      <c r="Z63" s="205">
        <f t="shared" si="134"/>
        <v>4</v>
      </c>
      <c r="AA63" s="206">
        <f t="shared" si="134"/>
        <v>5</v>
      </c>
    </row>
    <row r="64" spans="1:27" ht="24.95" customHeight="1" x14ac:dyDescent="0.2">
      <c r="A64" s="336" t="s">
        <v>46</v>
      </c>
      <c r="B64" s="319"/>
      <c r="C64" s="86">
        <f>'Cash flow'!D65</f>
        <v>0</v>
      </c>
      <c r="D64" s="8">
        <f>'Cash flow'!E65</f>
        <v>0</v>
      </c>
      <c r="E64" s="8">
        <f>'Cash flow'!F65</f>
        <v>0</v>
      </c>
      <c r="F64" s="8">
        <f>'Cash flow'!G65</f>
        <v>0</v>
      </c>
      <c r="G64" s="8">
        <f>'Cash flow'!H65</f>
        <v>0</v>
      </c>
      <c r="H64" s="8">
        <f>'Cash flow'!I65</f>
        <v>0</v>
      </c>
      <c r="I64" s="8">
        <f>'Cash flow'!J65</f>
        <v>0</v>
      </c>
      <c r="J64" s="76"/>
      <c r="K64" s="86">
        <f t="shared" ref="K64:Q66" si="135">C64</f>
        <v>0</v>
      </c>
      <c r="L64" s="8">
        <f t="shared" si="135"/>
        <v>0</v>
      </c>
      <c r="M64" s="8">
        <f t="shared" si="135"/>
        <v>0</v>
      </c>
      <c r="N64" s="8">
        <f t="shared" si="135"/>
        <v>0</v>
      </c>
      <c r="O64" s="8">
        <f t="shared" si="135"/>
        <v>0</v>
      </c>
      <c r="P64" s="8">
        <f t="shared" si="135"/>
        <v>0</v>
      </c>
      <c r="Q64" s="9">
        <f t="shared" si="135"/>
        <v>0</v>
      </c>
      <c r="T64" s="76"/>
      <c r="U64" s="86">
        <f t="shared" ref="U64:AA66" si="136">C64</f>
        <v>0</v>
      </c>
      <c r="V64" s="8">
        <f t="shared" si="136"/>
        <v>0</v>
      </c>
      <c r="W64" s="8">
        <f t="shared" si="136"/>
        <v>0</v>
      </c>
      <c r="X64" s="8">
        <f t="shared" si="136"/>
        <v>0</v>
      </c>
      <c r="Y64" s="8">
        <f t="shared" si="136"/>
        <v>0</v>
      </c>
      <c r="Z64" s="8">
        <f t="shared" si="136"/>
        <v>0</v>
      </c>
      <c r="AA64" s="9">
        <f t="shared" si="136"/>
        <v>0</v>
      </c>
    </row>
    <row r="65" spans="1:27" ht="24.95" customHeight="1" x14ac:dyDescent="0.2">
      <c r="A65" s="336" t="s">
        <v>48</v>
      </c>
      <c r="B65" s="319"/>
      <c r="C65" s="86">
        <f>'Cash flow'!D66</f>
        <v>0</v>
      </c>
      <c r="D65" s="8">
        <f>'Cash flow'!E66</f>
        <v>0</v>
      </c>
      <c r="E65" s="8">
        <f>'Cash flow'!F66</f>
        <v>0</v>
      </c>
      <c r="F65" s="8">
        <f>'Cash flow'!G66</f>
        <v>0</v>
      </c>
      <c r="G65" s="8">
        <f>'Cash flow'!H66</f>
        <v>0</v>
      </c>
      <c r="H65" s="8">
        <f>'Cash flow'!I66</f>
        <v>0</v>
      </c>
      <c r="I65" s="8">
        <f>'Cash flow'!J66</f>
        <v>0</v>
      </c>
      <c r="J65" s="76"/>
      <c r="K65" s="86">
        <f t="shared" si="135"/>
        <v>0</v>
      </c>
      <c r="L65" s="8">
        <f t="shared" si="135"/>
        <v>0</v>
      </c>
      <c r="M65" s="8">
        <f t="shared" si="135"/>
        <v>0</v>
      </c>
      <c r="N65" s="8">
        <f t="shared" si="135"/>
        <v>0</v>
      </c>
      <c r="O65" s="8">
        <f t="shared" si="135"/>
        <v>0</v>
      </c>
      <c r="P65" s="8">
        <f t="shared" si="135"/>
        <v>0</v>
      </c>
      <c r="Q65" s="9">
        <f t="shared" si="135"/>
        <v>0</v>
      </c>
      <c r="T65" s="76"/>
      <c r="U65" s="86">
        <f t="shared" si="136"/>
        <v>0</v>
      </c>
      <c r="V65" s="8">
        <f t="shared" si="136"/>
        <v>0</v>
      </c>
      <c r="W65" s="8">
        <f t="shared" si="136"/>
        <v>0</v>
      </c>
      <c r="X65" s="8">
        <f t="shared" si="136"/>
        <v>0</v>
      </c>
      <c r="Y65" s="8">
        <f t="shared" si="136"/>
        <v>0</v>
      </c>
      <c r="Z65" s="8">
        <f t="shared" si="136"/>
        <v>0</v>
      </c>
      <c r="AA65" s="9">
        <f t="shared" si="136"/>
        <v>0</v>
      </c>
    </row>
    <row r="66" spans="1:27" ht="24.95" customHeight="1" x14ac:dyDescent="0.2">
      <c r="A66" s="336" t="s">
        <v>47</v>
      </c>
      <c r="B66" s="319"/>
      <c r="C66" s="86">
        <f>'Cash flow'!D67</f>
        <v>0</v>
      </c>
      <c r="D66" s="8">
        <f>'Cash flow'!E67</f>
        <v>0</v>
      </c>
      <c r="E66" s="8">
        <f>'Cash flow'!F67</f>
        <v>0</v>
      </c>
      <c r="F66" s="8">
        <f>'Cash flow'!G67</f>
        <v>0</v>
      </c>
      <c r="G66" s="8">
        <f>'Cash flow'!H67</f>
        <v>0</v>
      </c>
      <c r="H66" s="8">
        <f>'Cash flow'!I67</f>
        <v>0</v>
      </c>
      <c r="I66" s="8">
        <f>'Cash flow'!J67</f>
        <v>0</v>
      </c>
      <c r="J66" s="76"/>
      <c r="K66" s="86">
        <f t="shared" si="135"/>
        <v>0</v>
      </c>
      <c r="L66" s="8">
        <f t="shared" si="135"/>
        <v>0</v>
      </c>
      <c r="M66" s="8">
        <f t="shared" si="135"/>
        <v>0</v>
      </c>
      <c r="N66" s="8">
        <f t="shared" si="135"/>
        <v>0</v>
      </c>
      <c r="O66" s="8">
        <f t="shared" si="135"/>
        <v>0</v>
      </c>
      <c r="P66" s="8">
        <f t="shared" si="135"/>
        <v>0</v>
      </c>
      <c r="Q66" s="9">
        <f t="shared" si="135"/>
        <v>0</v>
      </c>
      <c r="T66" s="76"/>
      <c r="U66" s="86">
        <f t="shared" si="136"/>
        <v>0</v>
      </c>
      <c r="V66" s="8">
        <f t="shared" si="136"/>
        <v>0</v>
      </c>
      <c r="W66" s="8">
        <f t="shared" si="136"/>
        <v>0</v>
      </c>
      <c r="X66" s="8">
        <f t="shared" si="136"/>
        <v>0</v>
      </c>
      <c r="Y66" s="8">
        <f t="shared" si="136"/>
        <v>0</v>
      </c>
      <c r="Z66" s="8">
        <f t="shared" si="136"/>
        <v>0</v>
      </c>
      <c r="AA66" s="9">
        <f t="shared" si="136"/>
        <v>0</v>
      </c>
    </row>
    <row r="67" spans="1:27" x14ac:dyDescent="0.25">
      <c r="J67" s="76"/>
      <c r="K67" s="199"/>
      <c r="Q67" s="200"/>
      <c r="T67" s="76"/>
      <c r="U67" s="199"/>
      <c r="AA67" s="200"/>
    </row>
    <row r="68" spans="1:27" ht="14.25" x14ac:dyDescent="0.2">
      <c r="B68" s="102" t="s">
        <v>36</v>
      </c>
      <c r="C68" s="195" t="str">
        <f t="shared" ref="C68:I68" si="137">IFERROR(+C64/C11,"")</f>
        <v/>
      </c>
      <c r="D68" s="196" t="str">
        <f t="shared" si="137"/>
        <v/>
      </c>
      <c r="E68" s="196" t="str">
        <f t="shared" si="137"/>
        <v/>
      </c>
      <c r="F68" s="196" t="str">
        <f t="shared" si="137"/>
        <v/>
      </c>
      <c r="G68" s="196" t="str">
        <f t="shared" si="137"/>
        <v/>
      </c>
      <c r="H68" s="196" t="str">
        <f t="shared" si="137"/>
        <v/>
      </c>
      <c r="I68" s="196" t="str">
        <f t="shared" si="137"/>
        <v/>
      </c>
      <c r="J68" s="110"/>
      <c r="K68" s="207" t="str">
        <f t="shared" ref="K68:Q68" si="138">IFERROR(+K64/K11,"")</f>
        <v/>
      </c>
      <c r="L68" s="207" t="str">
        <f t="shared" si="138"/>
        <v/>
      </c>
      <c r="M68" s="207" t="str">
        <f t="shared" si="138"/>
        <v/>
      </c>
      <c r="N68" s="207" t="str">
        <f t="shared" si="138"/>
        <v/>
      </c>
      <c r="O68" s="207" t="str">
        <f t="shared" si="138"/>
        <v/>
      </c>
      <c r="P68" s="207" t="str">
        <f t="shared" si="138"/>
        <v/>
      </c>
      <c r="Q68" s="208" t="str">
        <f t="shared" si="138"/>
        <v/>
      </c>
      <c r="R68" s="84"/>
      <c r="S68" s="84"/>
      <c r="T68" s="110"/>
      <c r="U68" s="207" t="str">
        <f t="shared" ref="U68:AA68" si="139">IFERROR(+U64/U11,"")</f>
        <v/>
      </c>
      <c r="V68" s="207" t="str">
        <f t="shared" si="139"/>
        <v/>
      </c>
      <c r="W68" s="207" t="str">
        <f t="shared" si="139"/>
        <v/>
      </c>
      <c r="X68" s="207" t="str">
        <f t="shared" si="139"/>
        <v/>
      </c>
      <c r="Y68" s="207" t="str">
        <f t="shared" si="139"/>
        <v/>
      </c>
      <c r="Z68" s="207" t="str">
        <f t="shared" si="139"/>
        <v/>
      </c>
      <c r="AA68" s="208" t="str">
        <f t="shared" si="139"/>
        <v/>
      </c>
    </row>
    <row r="69" spans="1:27" ht="14.25" x14ac:dyDescent="0.2">
      <c r="B69" s="103" t="s">
        <v>37</v>
      </c>
      <c r="C69" s="197" t="str">
        <f t="shared" ref="C69:I69" si="140">IFERROR((+C65/C11)*-1,"")</f>
        <v/>
      </c>
      <c r="D69" s="197" t="str">
        <f t="shared" si="140"/>
        <v/>
      </c>
      <c r="E69" s="197" t="str">
        <f t="shared" si="140"/>
        <v/>
      </c>
      <c r="F69" s="197" t="str">
        <f t="shared" si="140"/>
        <v/>
      </c>
      <c r="G69" s="197" t="str">
        <f t="shared" si="140"/>
        <v/>
      </c>
      <c r="H69" s="197" t="str">
        <f t="shared" si="140"/>
        <v/>
      </c>
      <c r="I69" s="197" t="str">
        <f t="shared" si="140"/>
        <v/>
      </c>
      <c r="J69" s="110"/>
      <c r="K69" s="209" t="str">
        <f t="shared" ref="K69:Q69" si="141">IFERROR((+K65/K11)*-1,"")</f>
        <v/>
      </c>
      <c r="L69" s="209" t="str">
        <f t="shared" si="141"/>
        <v/>
      </c>
      <c r="M69" s="209" t="str">
        <f t="shared" si="141"/>
        <v/>
      </c>
      <c r="N69" s="209" t="str">
        <f t="shared" si="141"/>
        <v/>
      </c>
      <c r="O69" s="209" t="str">
        <f t="shared" si="141"/>
        <v/>
      </c>
      <c r="P69" s="209" t="str">
        <f t="shared" si="141"/>
        <v/>
      </c>
      <c r="Q69" s="210" t="str">
        <f t="shared" si="141"/>
        <v/>
      </c>
      <c r="R69" s="84"/>
      <c r="S69" s="84"/>
      <c r="T69" s="110"/>
      <c r="U69" s="209" t="str">
        <f t="shared" ref="U69:AA69" si="142">IFERROR((+U65/U11)*-1,"")</f>
        <v/>
      </c>
      <c r="V69" s="209" t="str">
        <f t="shared" si="142"/>
        <v/>
      </c>
      <c r="W69" s="209" t="str">
        <f t="shared" si="142"/>
        <v/>
      </c>
      <c r="X69" s="209" t="str">
        <f t="shared" si="142"/>
        <v/>
      </c>
      <c r="Y69" s="209" t="str">
        <f t="shared" si="142"/>
        <v/>
      </c>
      <c r="Z69" s="209" t="str">
        <f t="shared" si="142"/>
        <v/>
      </c>
      <c r="AA69" s="210" t="str">
        <f t="shared" si="142"/>
        <v/>
      </c>
    </row>
    <row r="70" spans="1:27" ht="14.25" x14ac:dyDescent="0.2">
      <c r="B70" s="104" t="s">
        <v>41</v>
      </c>
      <c r="C70" s="184"/>
      <c r="D70" s="185">
        <f t="shared" ref="D70:I70" si="143">+C64-D64</f>
        <v>0</v>
      </c>
      <c r="E70" s="185">
        <f t="shared" si="143"/>
        <v>0</v>
      </c>
      <c r="F70" s="185">
        <f t="shared" si="143"/>
        <v>0</v>
      </c>
      <c r="G70" s="185">
        <f t="shared" si="143"/>
        <v>0</v>
      </c>
      <c r="H70" s="185">
        <f t="shared" si="143"/>
        <v>0</v>
      </c>
      <c r="I70" s="186">
        <f t="shared" si="143"/>
        <v>0</v>
      </c>
      <c r="J70" s="110"/>
      <c r="K70" s="185"/>
      <c r="L70" s="185">
        <f t="shared" ref="L70" si="144">+K64-L64</f>
        <v>0</v>
      </c>
      <c r="M70" s="185">
        <f>+L64-M64</f>
        <v>0</v>
      </c>
      <c r="N70" s="185">
        <f>+M64-N64</f>
        <v>0</v>
      </c>
      <c r="O70" s="185">
        <f>+N64-O64</f>
        <v>0</v>
      </c>
      <c r="P70" s="185">
        <f t="shared" ref="P70" si="145">+O64-P64</f>
        <v>0</v>
      </c>
      <c r="Q70" s="211">
        <f t="shared" ref="Q70" si="146">+P64-Q64</f>
        <v>0</v>
      </c>
      <c r="R70" s="84"/>
      <c r="S70" s="84"/>
      <c r="T70" s="110"/>
      <c r="U70" s="185"/>
      <c r="V70" s="185">
        <f t="shared" ref="V70:AA70" si="147">+U64-V64</f>
        <v>0</v>
      </c>
      <c r="W70" s="185">
        <f t="shared" si="147"/>
        <v>0</v>
      </c>
      <c r="X70" s="185">
        <f t="shared" si="147"/>
        <v>0</v>
      </c>
      <c r="Y70" s="185">
        <f t="shared" si="147"/>
        <v>0</v>
      </c>
      <c r="Z70" s="185">
        <f t="shared" si="147"/>
        <v>0</v>
      </c>
      <c r="AA70" s="211">
        <f t="shared" si="147"/>
        <v>0</v>
      </c>
    </row>
    <row r="71" spans="1:27" ht="14.25" x14ac:dyDescent="0.2">
      <c r="B71" s="105" t="s">
        <v>40</v>
      </c>
      <c r="C71" s="187"/>
      <c r="D71" s="188">
        <f>(D65-C65)*-1</f>
        <v>0</v>
      </c>
      <c r="E71" s="188">
        <f>(E65-D65)*-1</f>
        <v>0</v>
      </c>
      <c r="F71" s="188">
        <f t="shared" ref="F71:I71" si="148">(F65-E65)*-1</f>
        <v>0</v>
      </c>
      <c r="G71" s="188">
        <f t="shared" si="148"/>
        <v>0</v>
      </c>
      <c r="H71" s="188">
        <f t="shared" si="148"/>
        <v>0</v>
      </c>
      <c r="I71" s="189">
        <f t="shared" si="148"/>
        <v>0</v>
      </c>
      <c r="J71" s="110"/>
      <c r="K71" s="188"/>
      <c r="L71" s="188">
        <f t="shared" ref="L71" si="149">(L65-K65)*-1</f>
        <v>0</v>
      </c>
      <c r="M71" s="188">
        <f>(M65-L65)*-1</f>
        <v>0</v>
      </c>
      <c r="N71" s="188">
        <f>(N65-M65)*-1</f>
        <v>0</v>
      </c>
      <c r="O71" s="188">
        <f>(O65-N65)*-1</f>
        <v>0</v>
      </c>
      <c r="P71" s="188">
        <f>(P65-O65)*-1</f>
        <v>0</v>
      </c>
      <c r="Q71" s="212">
        <f t="shared" ref="Q71" si="150">(Q65-P65)*-1</f>
        <v>0</v>
      </c>
      <c r="R71" s="84"/>
      <c r="S71" s="84"/>
      <c r="T71" s="110"/>
      <c r="U71" s="188"/>
      <c r="V71" s="188">
        <f t="shared" ref="V71:AA71" si="151">(V65-U65)*-1</f>
        <v>0</v>
      </c>
      <c r="W71" s="188">
        <f t="shared" si="151"/>
        <v>0</v>
      </c>
      <c r="X71" s="188">
        <f t="shared" si="151"/>
        <v>0</v>
      </c>
      <c r="Y71" s="188">
        <f t="shared" si="151"/>
        <v>0</v>
      </c>
      <c r="Z71" s="188">
        <f t="shared" si="151"/>
        <v>0</v>
      </c>
      <c r="AA71" s="212">
        <f t="shared" si="151"/>
        <v>0</v>
      </c>
    </row>
    <row r="72" spans="1:27" ht="14.25" x14ac:dyDescent="0.2">
      <c r="B72" s="106" t="s">
        <v>42</v>
      </c>
      <c r="C72" s="190"/>
      <c r="D72" s="191">
        <f t="shared" ref="D72:I72" si="152">+C66-D66</f>
        <v>0</v>
      </c>
      <c r="E72" s="191">
        <f t="shared" si="152"/>
        <v>0</v>
      </c>
      <c r="F72" s="191">
        <f t="shared" si="152"/>
        <v>0</v>
      </c>
      <c r="G72" s="191">
        <f t="shared" si="152"/>
        <v>0</v>
      </c>
      <c r="H72" s="191">
        <f t="shared" si="152"/>
        <v>0</v>
      </c>
      <c r="I72" s="192">
        <f t="shared" si="152"/>
        <v>0</v>
      </c>
      <c r="J72" s="110"/>
      <c r="K72" s="191"/>
      <c r="L72" s="191">
        <f t="shared" ref="L72" si="153">+K66-L66</f>
        <v>0</v>
      </c>
      <c r="M72" s="191">
        <f>+L66-M66</f>
        <v>0</v>
      </c>
      <c r="N72" s="191">
        <f>+M66-N66</f>
        <v>0</v>
      </c>
      <c r="O72" s="191">
        <f>+N66-O66</f>
        <v>0</v>
      </c>
      <c r="P72" s="191">
        <f t="shared" ref="P72" si="154">+O66-P66</f>
        <v>0</v>
      </c>
      <c r="Q72" s="213">
        <f t="shared" ref="Q72" si="155">+P66-Q66</f>
        <v>0</v>
      </c>
      <c r="R72" s="84"/>
      <c r="S72" s="84"/>
      <c r="T72" s="110"/>
      <c r="U72" s="191"/>
      <c r="V72" s="191">
        <f t="shared" ref="V72:AA72" si="156">+U66-V66</f>
        <v>0</v>
      </c>
      <c r="W72" s="191">
        <f t="shared" si="156"/>
        <v>0</v>
      </c>
      <c r="X72" s="191">
        <f t="shared" si="156"/>
        <v>0</v>
      </c>
      <c r="Y72" s="191">
        <f t="shared" si="156"/>
        <v>0</v>
      </c>
      <c r="Z72" s="191">
        <f t="shared" si="156"/>
        <v>0</v>
      </c>
      <c r="AA72" s="213">
        <f t="shared" si="156"/>
        <v>0</v>
      </c>
    </row>
    <row r="73" spans="1:27" ht="14.25" x14ac:dyDescent="0.2">
      <c r="B73" s="107" t="s">
        <v>38</v>
      </c>
      <c r="C73" s="193">
        <f>SUM(C70:C72)</f>
        <v>0</v>
      </c>
      <c r="D73" s="194">
        <f>SUM(D70:D72)</f>
        <v>0</v>
      </c>
      <c r="E73" s="194">
        <f>SUM(E70:E72)</f>
        <v>0</v>
      </c>
      <c r="F73" s="194">
        <f t="shared" ref="F73:I73" si="157">SUM(F70:F72)</f>
        <v>0</v>
      </c>
      <c r="G73" s="194">
        <f t="shared" si="157"/>
        <v>0</v>
      </c>
      <c r="H73" s="194">
        <f t="shared" si="157"/>
        <v>0</v>
      </c>
      <c r="I73" s="194">
        <f t="shared" si="157"/>
        <v>0</v>
      </c>
      <c r="J73" s="110"/>
      <c r="K73" s="214">
        <f t="shared" ref="K73:L73" si="158">SUM(K70:K72)</f>
        <v>0</v>
      </c>
      <c r="L73" s="214">
        <f t="shared" si="158"/>
        <v>0</v>
      </c>
      <c r="M73" s="214">
        <f>SUM(M70:M72)</f>
        <v>0</v>
      </c>
      <c r="N73" s="214">
        <f t="shared" ref="N73:Q73" si="159">SUM(N70:N72)</f>
        <v>0</v>
      </c>
      <c r="O73" s="214">
        <f t="shared" si="159"/>
        <v>0</v>
      </c>
      <c r="P73" s="214">
        <f t="shared" si="159"/>
        <v>0</v>
      </c>
      <c r="Q73" s="215">
        <f t="shared" si="159"/>
        <v>0</v>
      </c>
      <c r="R73" s="84"/>
      <c r="S73" s="84"/>
      <c r="T73" s="110"/>
      <c r="U73" s="214">
        <f>SUM(U70:U72)</f>
        <v>0</v>
      </c>
      <c r="V73" s="214">
        <f>SUM(V70:V72)</f>
        <v>0</v>
      </c>
      <c r="W73" s="214">
        <f>SUM(W70:W72)</f>
        <v>0</v>
      </c>
      <c r="X73" s="214">
        <f t="shared" ref="X73:AA73" si="160">SUM(X70:X72)</f>
        <v>0</v>
      </c>
      <c r="Y73" s="214">
        <f t="shared" si="160"/>
        <v>0</v>
      </c>
      <c r="Z73" s="214">
        <f t="shared" si="160"/>
        <v>0</v>
      </c>
      <c r="AA73" s="215">
        <f t="shared" si="160"/>
        <v>0</v>
      </c>
    </row>
    <row r="74" spans="1:27" s="6" customFormat="1" x14ac:dyDescent="0.25">
      <c r="A74" s="65"/>
      <c r="B74" s="64"/>
      <c r="C74" s="64"/>
      <c r="D74" s="66"/>
      <c r="E74" s="67"/>
      <c r="F74" s="67"/>
      <c r="G74" s="67"/>
      <c r="H74" s="67"/>
      <c r="I74" s="67"/>
      <c r="J74" s="76"/>
      <c r="K74" s="199"/>
      <c r="L74" s="216"/>
      <c r="M74" s="217"/>
      <c r="N74" s="217"/>
      <c r="O74" s="217"/>
      <c r="P74" s="217"/>
      <c r="Q74" s="218"/>
      <c r="T74" s="76"/>
      <c r="U74" s="216"/>
      <c r="V74" s="216"/>
      <c r="W74" s="217"/>
      <c r="X74" s="217"/>
      <c r="Y74" s="217"/>
      <c r="Z74" s="217"/>
      <c r="AA74" s="218"/>
    </row>
    <row r="75" spans="1:27" x14ac:dyDescent="0.25">
      <c r="B75" s="74"/>
      <c r="C75" s="74"/>
      <c r="J75" s="76"/>
      <c r="K75" s="199"/>
      <c r="Q75" s="200"/>
      <c r="T75" s="76"/>
      <c r="U75" s="2"/>
      <c r="AA75" s="200"/>
    </row>
    <row r="76" spans="1:27" ht="14.25" x14ac:dyDescent="0.2">
      <c r="B76" s="75" t="s">
        <v>63</v>
      </c>
      <c r="C76" s="170" t="str">
        <f t="shared" ref="C76:Q76" si="161">IFERROR(IF((C57+C73)&lt;0,((C57+C73)/C58)*-1,((C57+C73)/C58)*-1),"")</f>
        <v/>
      </c>
      <c r="D76" s="170" t="str">
        <f t="shared" si="161"/>
        <v/>
      </c>
      <c r="E76" s="170" t="str">
        <f t="shared" si="161"/>
        <v/>
      </c>
      <c r="F76" s="170" t="str">
        <f t="shared" si="161"/>
        <v/>
      </c>
      <c r="G76" s="170" t="str">
        <f t="shared" si="161"/>
        <v/>
      </c>
      <c r="H76" s="170" t="str">
        <f t="shared" si="161"/>
        <v/>
      </c>
      <c r="I76" s="170" t="str">
        <f t="shared" si="161"/>
        <v/>
      </c>
      <c r="J76" s="171" t="str">
        <f t="shared" ref="J76:T76" si="162">IFERROR((+J57+J73)/J58,"")</f>
        <v/>
      </c>
      <c r="K76" s="219" t="str">
        <f t="shared" si="161"/>
        <v/>
      </c>
      <c r="L76" s="219" t="str">
        <f t="shared" si="161"/>
        <v/>
      </c>
      <c r="M76" s="219" t="str">
        <f t="shared" si="161"/>
        <v/>
      </c>
      <c r="N76" s="219" t="str">
        <f t="shared" si="161"/>
        <v/>
      </c>
      <c r="O76" s="219" t="str">
        <f t="shared" si="161"/>
        <v/>
      </c>
      <c r="P76" s="219" t="str">
        <f t="shared" si="161"/>
        <v/>
      </c>
      <c r="Q76" s="220" t="str">
        <f t="shared" si="161"/>
        <v/>
      </c>
      <c r="R76" s="172" t="str">
        <f t="shared" si="162"/>
        <v/>
      </c>
      <c r="S76" s="172" t="str">
        <f t="shared" si="162"/>
        <v/>
      </c>
      <c r="T76" s="171" t="str">
        <f t="shared" si="162"/>
        <v/>
      </c>
      <c r="U76" s="219" t="str">
        <f t="shared" ref="U76:AA76" si="163">IFERROR(IF((U57+U73)&lt;0,((U57+U73)/U58)*-1,((U57+U73)/U58)*-1),"")</f>
        <v/>
      </c>
      <c r="V76" s="219" t="str">
        <f t="shared" si="163"/>
        <v/>
      </c>
      <c r="W76" s="219" t="str">
        <f t="shared" si="163"/>
        <v/>
      </c>
      <c r="X76" s="219" t="str">
        <f t="shared" si="163"/>
        <v/>
      </c>
      <c r="Y76" s="219" t="str">
        <f t="shared" si="163"/>
        <v/>
      </c>
      <c r="Z76" s="219" t="str">
        <f t="shared" si="163"/>
        <v/>
      </c>
      <c r="AA76" s="220" t="str">
        <f t="shared" si="163"/>
        <v/>
      </c>
    </row>
    <row r="77" spans="1:27" ht="27" customHeight="1" x14ac:dyDescent="0.2">
      <c r="B77" s="108" t="s">
        <v>64</v>
      </c>
      <c r="C77" s="165" t="str">
        <f>IFERROR(IF((C57+C73)&lt;0,((C57+C73)/C59)*-1,((C57+C73)/C59)*-1),"")</f>
        <v/>
      </c>
      <c r="D77" s="165" t="str">
        <f t="shared" ref="D77:I77" si="164">IFERROR(IF((D57+D73)&lt;0,((D57+D73)/D59)*-1,((D57+D73)/D59)*-1),"")</f>
        <v/>
      </c>
      <c r="E77" s="165" t="str">
        <f t="shared" si="164"/>
        <v/>
      </c>
      <c r="F77" s="165" t="str">
        <f t="shared" si="164"/>
        <v/>
      </c>
      <c r="G77" s="165" t="str">
        <f t="shared" si="164"/>
        <v/>
      </c>
      <c r="H77" s="165" t="str">
        <f t="shared" si="164"/>
        <v/>
      </c>
      <c r="I77" s="165" t="str">
        <f t="shared" si="164"/>
        <v/>
      </c>
      <c r="J77" s="166" t="str">
        <f t="shared" ref="J77:T77" si="165">IFERROR((+J57+J73)/J59,"")</f>
        <v/>
      </c>
      <c r="K77" s="221" t="str">
        <f t="shared" ref="K77:Q77" si="166">IFERROR(IF((K57+K73)&lt;0,((K57+K73)/K59)*-1,((K57+K73)/K59)*-1),"")</f>
        <v/>
      </c>
      <c r="L77" s="221" t="str">
        <f t="shared" si="166"/>
        <v/>
      </c>
      <c r="M77" s="221" t="str">
        <f t="shared" si="166"/>
        <v/>
      </c>
      <c r="N77" s="221" t="str">
        <f t="shared" si="166"/>
        <v/>
      </c>
      <c r="O77" s="221" t="str">
        <f t="shared" si="166"/>
        <v/>
      </c>
      <c r="P77" s="221" t="str">
        <f t="shared" si="166"/>
        <v/>
      </c>
      <c r="Q77" s="222" t="str">
        <f t="shared" si="166"/>
        <v/>
      </c>
      <c r="R77" s="167" t="str">
        <f t="shared" si="165"/>
        <v/>
      </c>
      <c r="S77" s="167" t="str">
        <f t="shared" si="165"/>
        <v/>
      </c>
      <c r="T77" s="166" t="str">
        <f t="shared" si="165"/>
        <v/>
      </c>
      <c r="U77" s="221" t="str">
        <f t="shared" ref="U77:AA77" si="167">IFERROR(IF((U57+U73)&lt;0,((U57+U73)/U59)*-1,((U57+U73)/U59)*-1),"")</f>
        <v/>
      </c>
      <c r="V77" s="221" t="str">
        <f t="shared" si="167"/>
        <v/>
      </c>
      <c r="W77" s="221" t="str">
        <f t="shared" si="167"/>
        <v/>
      </c>
      <c r="X77" s="221" t="str">
        <f t="shared" si="167"/>
        <v/>
      </c>
      <c r="Y77" s="221" t="str">
        <f t="shared" si="167"/>
        <v/>
      </c>
      <c r="Z77" s="221" t="str">
        <f t="shared" si="167"/>
        <v/>
      </c>
      <c r="AA77" s="222" t="str">
        <f t="shared" si="167"/>
        <v/>
      </c>
    </row>
    <row r="78" spans="1:27" ht="14.25" x14ac:dyDescent="0.2">
      <c r="B78" s="173"/>
      <c r="C78" s="173"/>
      <c r="D78" s="173"/>
      <c r="E78" s="173"/>
      <c r="F78" s="173"/>
      <c r="G78" s="173"/>
      <c r="H78" s="173"/>
      <c r="I78" s="173"/>
      <c r="J78" s="174"/>
      <c r="K78" s="223"/>
      <c r="L78" s="175"/>
      <c r="M78" s="175"/>
      <c r="N78" s="175"/>
      <c r="O78" s="175"/>
      <c r="P78" s="175"/>
      <c r="Q78" s="224"/>
      <c r="R78" s="175"/>
      <c r="S78" s="175"/>
      <c r="T78" s="174"/>
      <c r="U78" s="223"/>
      <c r="V78" s="175"/>
      <c r="W78" s="175"/>
      <c r="X78" s="175"/>
      <c r="Y78" s="175"/>
      <c r="Z78" s="175"/>
      <c r="AA78" s="224"/>
    </row>
    <row r="79" spans="1:27" ht="14.25" x14ac:dyDescent="0.2">
      <c r="B79" s="176" t="s">
        <v>69</v>
      </c>
      <c r="C79" s="177">
        <f>C63</f>
        <v>-1</v>
      </c>
      <c r="D79" s="177">
        <f t="shared" ref="D79:AA79" si="168">D63</f>
        <v>0</v>
      </c>
      <c r="E79" s="177">
        <f t="shared" si="168"/>
        <v>1</v>
      </c>
      <c r="F79" s="177">
        <f t="shared" si="168"/>
        <v>2</v>
      </c>
      <c r="G79" s="177">
        <f t="shared" si="168"/>
        <v>3</v>
      </c>
      <c r="H79" s="177">
        <f t="shared" si="168"/>
        <v>4</v>
      </c>
      <c r="I79" s="177">
        <f t="shared" si="168"/>
        <v>5</v>
      </c>
      <c r="J79" s="178"/>
      <c r="K79" s="225">
        <f t="shared" si="168"/>
        <v>-1</v>
      </c>
      <c r="L79" s="225">
        <f t="shared" si="168"/>
        <v>0</v>
      </c>
      <c r="M79" s="225">
        <f t="shared" si="168"/>
        <v>1</v>
      </c>
      <c r="N79" s="225">
        <f t="shared" si="168"/>
        <v>2</v>
      </c>
      <c r="O79" s="225">
        <f t="shared" si="168"/>
        <v>3</v>
      </c>
      <c r="P79" s="225">
        <f t="shared" si="168"/>
        <v>4</v>
      </c>
      <c r="Q79" s="226">
        <f t="shared" si="168"/>
        <v>5</v>
      </c>
      <c r="R79" s="179"/>
      <c r="S79" s="179"/>
      <c r="T79" s="178"/>
      <c r="U79" s="225">
        <f t="shared" si="168"/>
        <v>-1</v>
      </c>
      <c r="V79" s="225">
        <f t="shared" si="168"/>
        <v>0</v>
      </c>
      <c r="W79" s="225">
        <f t="shared" si="168"/>
        <v>1</v>
      </c>
      <c r="X79" s="225">
        <f t="shared" si="168"/>
        <v>2</v>
      </c>
      <c r="Y79" s="225">
        <f t="shared" si="168"/>
        <v>3</v>
      </c>
      <c r="Z79" s="225">
        <f t="shared" si="168"/>
        <v>4</v>
      </c>
      <c r="AA79" s="226">
        <f t="shared" si="168"/>
        <v>5</v>
      </c>
    </row>
    <row r="80" spans="1:27" ht="14.25" x14ac:dyDescent="0.2">
      <c r="B80" s="173" t="s">
        <v>70</v>
      </c>
      <c r="C80" s="180">
        <f t="shared" ref="C80:I80" si="169">C11</f>
        <v>0</v>
      </c>
      <c r="D80" s="180">
        <f t="shared" si="169"/>
        <v>0</v>
      </c>
      <c r="E80" s="180">
        <f t="shared" si="169"/>
        <v>0</v>
      </c>
      <c r="F80" s="180">
        <f t="shared" si="169"/>
        <v>0</v>
      </c>
      <c r="G80" s="180">
        <f t="shared" si="169"/>
        <v>0</v>
      </c>
      <c r="H80" s="180">
        <f t="shared" si="169"/>
        <v>0</v>
      </c>
      <c r="I80" s="180">
        <f t="shared" si="169"/>
        <v>0</v>
      </c>
      <c r="J80" s="178"/>
      <c r="K80" s="227">
        <f t="shared" ref="K80:Q80" si="170">K11</f>
        <v>0</v>
      </c>
      <c r="L80" s="227">
        <f t="shared" si="170"/>
        <v>0</v>
      </c>
      <c r="M80" s="227">
        <f t="shared" si="170"/>
        <v>0</v>
      </c>
      <c r="N80" s="227">
        <f t="shared" si="170"/>
        <v>0</v>
      </c>
      <c r="O80" s="227">
        <f t="shared" si="170"/>
        <v>0</v>
      </c>
      <c r="P80" s="227">
        <f t="shared" si="170"/>
        <v>0</v>
      </c>
      <c r="Q80" s="228">
        <f t="shared" si="170"/>
        <v>0</v>
      </c>
      <c r="R80" s="180"/>
      <c r="S80" s="180"/>
      <c r="T80" s="178"/>
      <c r="U80" s="227">
        <f t="shared" ref="U80:AA80" si="171">U11</f>
        <v>0</v>
      </c>
      <c r="V80" s="227">
        <f t="shared" si="171"/>
        <v>0</v>
      </c>
      <c r="W80" s="227">
        <f t="shared" si="171"/>
        <v>0</v>
      </c>
      <c r="X80" s="227">
        <f t="shared" si="171"/>
        <v>0</v>
      </c>
      <c r="Y80" s="227">
        <f t="shared" si="171"/>
        <v>0</v>
      </c>
      <c r="Z80" s="227">
        <f t="shared" si="171"/>
        <v>0</v>
      </c>
      <c r="AA80" s="228">
        <f t="shared" si="171"/>
        <v>0</v>
      </c>
    </row>
    <row r="81" spans="2:27" ht="14.25" x14ac:dyDescent="0.2">
      <c r="B81" s="173" t="s">
        <v>29</v>
      </c>
      <c r="C81" s="181" t="str">
        <f>C21</f>
        <v/>
      </c>
      <c r="D81" s="181" t="str">
        <f t="shared" ref="D81:I81" si="172">D21</f>
        <v/>
      </c>
      <c r="E81" s="181" t="str">
        <f t="shared" si="172"/>
        <v/>
      </c>
      <c r="F81" s="181" t="str">
        <f t="shared" si="172"/>
        <v/>
      </c>
      <c r="G81" s="181" t="str">
        <f t="shared" si="172"/>
        <v/>
      </c>
      <c r="H81" s="181" t="str">
        <f t="shared" si="172"/>
        <v/>
      </c>
      <c r="I81" s="181" t="str">
        <f t="shared" si="172"/>
        <v/>
      </c>
      <c r="J81" s="182"/>
      <c r="K81" s="229" t="str">
        <f>K21</f>
        <v/>
      </c>
      <c r="L81" s="229" t="str">
        <f t="shared" ref="L81:Q81" si="173">L21</f>
        <v/>
      </c>
      <c r="M81" s="229" t="str">
        <f t="shared" si="173"/>
        <v/>
      </c>
      <c r="N81" s="229" t="str">
        <f t="shared" si="173"/>
        <v/>
      </c>
      <c r="O81" s="229" t="str">
        <f t="shared" si="173"/>
        <v/>
      </c>
      <c r="P81" s="229" t="str">
        <f t="shared" si="173"/>
        <v/>
      </c>
      <c r="Q81" s="230" t="str">
        <f t="shared" si="173"/>
        <v/>
      </c>
      <c r="R81" s="181"/>
      <c r="S81" s="181"/>
      <c r="T81" s="182"/>
      <c r="U81" s="229" t="str">
        <f t="shared" ref="U81:AA81" si="174">U21</f>
        <v/>
      </c>
      <c r="V81" s="229" t="str">
        <f t="shared" si="174"/>
        <v/>
      </c>
      <c r="W81" s="229" t="str">
        <f t="shared" si="174"/>
        <v/>
      </c>
      <c r="X81" s="229" t="str">
        <f t="shared" si="174"/>
        <v/>
      </c>
      <c r="Y81" s="229" t="str">
        <f t="shared" si="174"/>
        <v/>
      </c>
      <c r="Z81" s="229" t="str">
        <f t="shared" si="174"/>
        <v/>
      </c>
      <c r="AA81" s="230" t="str">
        <f t="shared" si="174"/>
        <v/>
      </c>
    </row>
    <row r="82" spans="2:27" ht="14.25" x14ac:dyDescent="0.2">
      <c r="B82" s="173" t="s">
        <v>60</v>
      </c>
      <c r="C82" s="183"/>
      <c r="D82" s="183"/>
      <c r="E82" s="183"/>
      <c r="F82" s="183"/>
      <c r="G82" s="183"/>
      <c r="H82" s="183"/>
      <c r="I82" s="183"/>
      <c r="J82" s="166"/>
      <c r="K82" s="167"/>
      <c r="L82" s="167"/>
      <c r="M82" s="167"/>
      <c r="N82" s="167"/>
      <c r="O82" s="167"/>
      <c r="P82" s="167"/>
      <c r="Q82" s="231"/>
      <c r="R82" s="183"/>
      <c r="S82" s="183"/>
      <c r="T82" s="166"/>
      <c r="U82" s="167"/>
      <c r="V82" s="167"/>
      <c r="W82" s="167"/>
      <c r="X82" s="167"/>
      <c r="Y82" s="167"/>
      <c r="Z82" s="167"/>
      <c r="AA82" s="231"/>
    </row>
    <row r="83" spans="2:27" ht="14.25" x14ac:dyDescent="0.2">
      <c r="B83" s="173" t="s">
        <v>71</v>
      </c>
      <c r="C83" s="183"/>
      <c r="D83" s="183" t="str">
        <f t="shared" ref="D83:I83" si="175">D77</f>
        <v/>
      </c>
      <c r="E83" s="183" t="str">
        <f t="shared" si="175"/>
        <v/>
      </c>
      <c r="F83" s="183" t="str">
        <f t="shared" si="175"/>
        <v/>
      </c>
      <c r="G83" s="183" t="str">
        <f t="shared" si="175"/>
        <v/>
      </c>
      <c r="H83" s="183" t="str">
        <f t="shared" si="175"/>
        <v/>
      </c>
      <c r="I83" s="183" t="str">
        <f t="shared" si="175"/>
        <v/>
      </c>
      <c r="J83" s="166"/>
      <c r="K83" s="167" t="str">
        <f>K77</f>
        <v/>
      </c>
      <c r="L83" s="167" t="str">
        <f t="shared" ref="L83:Q83" si="176">L77</f>
        <v/>
      </c>
      <c r="M83" s="167" t="str">
        <f t="shared" si="176"/>
        <v/>
      </c>
      <c r="N83" s="167" t="str">
        <f t="shared" si="176"/>
        <v/>
      </c>
      <c r="O83" s="167" t="str">
        <f t="shared" si="176"/>
        <v/>
      </c>
      <c r="P83" s="167" t="str">
        <f t="shared" si="176"/>
        <v/>
      </c>
      <c r="Q83" s="231" t="str">
        <f t="shared" si="176"/>
        <v/>
      </c>
      <c r="R83" s="183"/>
      <c r="S83" s="183"/>
      <c r="T83" s="166"/>
      <c r="U83" s="167" t="str">
        <f t="shared" ref="U83:AA83" si="177">U77</f>
        <v/>
      </c>
      <c r="V83" s="167" t="str">
        <f t="shared" si="177"/>
        <v/>
      </c>
      <c r="W83" s="167" t="str">
        <f t="shared" si="177"/>
        <v/>
      </c>
      <c r="X83" s="167" t="str">
        <f t="shared" si="177"/>
        <v/>
      </c>
      <c r="Y83" s="167" t="str">
        <f t="shared" si="177"/>
        <v/>
      </c>
      <c r="Z83" s="167" t="str">
        <f t="shared" si="177"/>
        <v/>
      </c>
      <c r="AA83" s="231" t="str">
        <f t="shared" si="177"/>
        <v/>
      </c>
    </row>
    <row r="84" spans="2:27" x14ac:dyDescent="0.2">
      <c r="C84" s="111"/>
      <c r="D84" s="111"/>
      <c r="E84" s="111"/>
      <c r="F84" s="111"/>
      <c r="G84" s="111"/>
      <c r="H84" s="111"/>
      <c r="I84" s="111"/>
      <c r="J84" s="110"/>
      <c r="K84" s="111"/>
      <c r="L84" s="111"/>
      <c r="M84" s="111"/>
      <c r="N84" s="111"/>
      <c r="O84" s="111"/>
      <c r="P84" s="111"/>
      <c r="Q84" s="111"/>
      <c r="R84" s="84"/>
      <c r="S84" s="84"/>
      <c r="T84" s="110"/>
      <c r="U84" s="112"/>
      <c r="V84" s="84"/>
      <c r="W84" s="84"/>
      <c r="X84" s="84"/>
      <c r="Y84" s="84"/>
      <c r="Z84" s="84"/>
      <c r="AA84" s="84"/>
    </row>
    <row r="85" spans="2:27" x14ac:dyDescent="0.25">
      <c r="J85" s="76"/>
      <c r="T85" s="76"/>
    </row>
  </sheetData>
  <mergeCells count="39">
    <mergeCell ref="U2:U4"/>
    <mergeCell ref="K2:K4"/>
    <mergeCell ref="U6:AA6"/>
    <mergeCell ref="V7:AA7"/>
    <mergeCell ref="Y8:Y9"/>
    <mergeCell ref="Z8:Z9"/>
    <mergeCell ref="AA8:AA9"/>
    <mergeCell ref="V8:V9"/>
    <mergeCell ref="W8:W9"/>
    <mergeCell ref="X8:X9"/>
    <mergeCell ref="O8:O9"/>
    <mergeCell ref="P8:P9"/>
    <mergeCell ref="U8:U9"/>
    <mergeCell ref="A6:B6"/>
    <mergeCell ref="D7:I7"/>
    <mergeCell ref="B8:B9"/>
    <mergeCell ref="D8:D9"/>
    <mergeCell ref="E8:E9"/>
    <mergeCell ref="F8:F9"/>
    <mergeCell ref="G8:G9"/>
    <mergeCell ref="H8:H9"/>
    <mergeCell ref="Q8:Q9"/>
    <mergeCell ref="I8:I9"/>
    <mergeCell ref="K8:K9"/>
    <mergeCell ref="L8:L9"/>
    <mergeCell ref="M8:M9"/>
    <mergeCell ref="N8:N9"/>
    <mergeCell ref="D6:I6"/>
    <mergeCell ref="L7:Q7"/>
    <mergeCell ref="K6:Q6"/>
    <mergeCell ref="A65:B65"/>
    <mergeCell ref="A66:B66"/>
    <mergeCell ref="A10:B10"/>
    <mergeCell ref="A46:B46"/>
    <mergeCell ref="A50:B50"/>
    <mergeCell ref="A51:B51"/>
    <mergeCell ref="A63:B63"/>
    <mergeCell ref="A64:B64"/>
    <mergeCell ref="C8:C9"/>
  </mergeCell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801fe194-1e51-4664-a1da-1c48f5c73ac1" local="false">
  <p:Name>NIB Barcode</p:Name>
  <p:Description>Enables Barcode policy</p:Description>
  <p:Statement>Barcode Policy is enabled for NIB_Documents</p:Statement>
  <p:PolicyItems>
    <p:PolicyItem featureId="Microsoft.Office.RecordsManagement.PolicyFeatures.Barcode" staticId="0x0101007A76870393ED4132A62D887970CA7CBD|-708099503" UniqueId="4bed101d-7dba-444c-aeab-d93f2dec077a">
      <p:Name>Barcodes</p:Name>
      <p:Description>Generates unique identifiers that can be inserted in Microsoft Office documents. Barcodes can also be used to search for documents.</p:Description>
      <p:CustomData>
        <barcode/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_x0020_of_x0020_signing xmlns="1bc09320-a9c5-428e-b05f-80634708a4fe" xsi:nil="true"/>
    <RC_Nib_documentProjectName xmlns="2d5c9f8c-c04a-4779-b1a7-dab08a1f043c">SME Green Recovery Frame</RC_Nib_documentProjectName>
    <SLSID xmlns="2d5c9f8c-c04a-4779-b1a7-dab08a1f043c" xsi:nil="true"/>
    <CreditIDAlt xmlns="2d5c9f8c-c04a-4779-b1a7-dab08a1f043c" xsi:nil="true"/>
    <Entry_x0020_into_x0020_force_x0020_date xmlns="1bc09320-a9c5-428e-b05f-80634708a4fe" xsi:nil="true"/>
    <RC_Nib_documentDateOfArchival xmlns="ef0c117d-1bdb-4fc8-b880-c109bce9b0e6" xsi:nil="true"/>
    <CreditNumber xmlns="2d5c9f8c-c04a-4779-b1a7-dab08a1f043c" xsi:nil="true"/>
    <NIBComments xmlns="d0420bc6-d0f7-438a-ba92-59d1b51acdeb" xsi:nil="true"/>
    <NIBCPDMCountryHTField0 xmlns="2d5c9f8c-c04a-4779-b1a7-dab08a1f043c">
      <Terms xmlns="http://schemas.microsoft.com/office/infopath/2007/PartnerControls"/>
    </NIBCPDMCountryHTField0>
    <RC_Nib_documentLoanIDField xmlns="2d5c9f8c-c04a-4779-b1a7-dab08a1f043c" xsi:nil="true"/>
    <CounterpartySortName xmlns="2d5c9f8c-c04a-4779-b1a7-dab08a1f043c" xsi:nil="true"/>
    <CreditType xmlns="2d5c9f8c-c04a-4779-b1a7-dab08a1f043c" xsi:nil="true"/>
    <TaxCatchAll xmlns="cde0b22c-81c8-4e14-815b-6a35ee80a6cd"/>
    <_dlc_BarcodeImage xmlns="cde0b22c-81c8-4e14-815b-6a35ee80a6cd">iVBORw0KGgoAAAANSUhEUgAAAYIAAABtCAYAAACsn2ZqAAAAAXNSR0IArs4c6QAAAARnQU1BAACxjwv8YQUAAAAJcEhZcwAADsMAAA7DAcdvqGQAABrySURBVHhe7ZtRjl1HlgN7eV6Ql+O99FZ6JxrbJdpRFHmUPpM9wKAyAKJBBSsr7Y97nx7a//r2eDwejy/NexE8Ho/HF+e9CB6Px+OL814Ej8fj8cV5L4LH4/H44rwXwePxeHxxrr8I/vWvf/2ZhDt1Rpw40TqTcMd9c6J1JuGudUa0ziTctc6IE5doW0a0zojJEXfbziTccd+c4Ka5BPe+23YmMe22nUlMu21nEu64b054J23LiBN3m+snThd1p86IEydaZxLuuG9OtM4k3LXOiNaZhLvWGXHiEm3LiNYZMTnibtuZhDvumxPcNJfg3nfbziSm3bYziWm37UzCHffNCe+kbRlx4m5z/cTpou7UGXHiROtMwh33zYnWmYS71hnROpNw1zojTlyibRnROiMmR9xtO5Nwx31zgpvmEtz7btuZxLTbdiYx7badSbjjvjnhnbQtI07cba6fOF3UnTojTpxonUm447450TqTcNc6I1pnEu5aZ8SJS7QtI1pnxOSIu21nEu64b05w01yCe99tO5OYdtvOJKbdtjMJd9w3J7yTtmXEibvN9ROni7pTZ8SJE60zCXfcNydaZxLuWmdE60zCXeuMOHGJtmVE64yYHHG37UzCHffNCW6aS3Dvu21nEtNu25nEtNt2JuGO++aEd9K2jDhxt7l+4nRRd+qMOHGidSbhjvvmROtMwl3rjGidSbhrnREnLtG2jGidEZMj7radSbjjvjnBTXMJ7n237Uxi2m07k5h2284k3HHfnPBO2pYRJ+4210+cLupOnREnTrTOJNxx35xonUm4a50RrTMJd60z4sQl2pYRrTNicsTdtjMJd9w3J7hpLsG977adSUy7bWcS027bmYQ77psT3knbMuLE3eb6idNF3akz4sSJ1pmEO+6bE60zCXetM6J1JuGudUacuETbMqJ1RkyOuNt2JuGO++YEN80luPfdtjOJabftTGLabTuTcMd9c8I7aVtGnLjbXD9xuqg7dUacONE6k3DHfXOidSbhrnVGtM4k3LXOiBOXaFtGtM6IyRF3284k3HHfnOCmuQT3vtt2JjHttp1JTLttZxLuuG9OeCdty4gTd5vrJ04XdafOiBMnWmcS7rhvTrTOJNy1zojWmYS71hlx4hJty4jWGTE54m7bmYQ77psT3DSX4N53284kpt22M4lpt+1Mwh33zQnvpG0ZceJuc/3E6aLu1Blx4kTrTMId982J1pmEu9YZ0TqTcNc6I05com0Z0TojJkfcbTuTcMd9c4Kb5hLc+27bmcS023YmMe22nUm447454Z20LSNO3G2unzhd1J06I06caJ1JuOO+OdE6k3DXOiNaZxLuWmfEiUu0LSNaZ8TkiLttZxLuuG9OcNNcgnvfbTuTmHbbziSm3bYzCXfcNye8k7ZlxIm7zfUTp4u6U2fEiROtMwl33DcnWmcS7lpnROtMwl3rjDhxibZlROuMmBxxt+1Mwh33zQlumktw77ttZxLTbtuZxLTbdibhjvvmhHfStow4cbe5fuJ0UXfqjDhxonUm4Y775kTrTMJd64xonUm4a50RJy7RtoxonRGTI+62nUm44745wU1zCe59t+1MYtptO5OYdtvOJNxx35zwTtqWESfuNtdPnC7qTp0RJ060ziTccd+caJ1JuGudEa0zCXetM+LEJdqWEa0zYnLE3bYzCXfcNye4aS7Bve+2nUlMu21nEtNu25mEO+6bE95J2zLixN3m+onTRd2pM+LEidaZhDvumxOtMwl3rTOidSbhrnVGnLhE2zKidUZMjrjbdibhjvvmBDfNJbj33bYziWm37Uxi2m07k3DHfXPCO2lbRpy421w/cbqoO3VGnDjROpNwx31zonUm4a51RrTOJNy1zogTl2hbRrTOiMkRd9vOJNxx35zgprkE977bdiYx7badSUy7bWcS7rhvTngnbcuIE3eb6ydOF3WnzogTJ1pnEu64b060ziTctc6I1pmEu9YZceISbcuI1hkxOeJu25mEO+6bE9w0l+Ded9vOJKbdtjOJabftTMId980J76RtGXHibnP9xOmi7tQZceJE60zCHffNidaZhLvWGdE6k3DXOiNOXKJtGdE6IyZH3G07k3DHfXOCm+YS3Ptu25nEtNt2JjHttp1JuOO+OeGdtC0jTtxtrp84XdSdOiNOnGidSbjjvjnROpNw1zojWmcS7lpnxIlLtC0jWmfE5Ii7bWcS7rhvTnDTXIJ73207k5h2284kpt22Mwl33DcnvJO2ZcSJu831E6eLulNnxIkTrTMJd9w3J1pnEu5aZ0TrTMJd64w4cYm2ZUTrjJgccbftTMId980JbppLcO+7bWcS027bmcS023Ym4Y775oR30raMOHG3uX7idFF36ow4caJ1JuGO++ZE60zCXeuMaJ1JuGudEScu0baMaJ0RkyPutp1JuOO+OcFNcwnufbftTGLabTuTmHbbziTccd+c8E7alhEn7jbXT5wu6k6dESdOtM4k3HHfnGidSbhrnRGtMwl3rTPixCXalhGtM2JyxN22Mwl33DcnuGkuwb3vtp1JTLttZxLTbtuZhDvumxPeSdsy4sTd5vqJ00XdqTPixInWmYQ77psTrTMJd60zonUm4a51Rpy4RNsyonVGTI6423Ym4Y775gQ3zSW49922M4lpt+1MYtptO5Nwx31zwjtpW0acuNtcP3G6qDt1Rpw40TqTcMd9c6J1JuGudUa0ziTctc6IE5doW0a0zojJEXfbziTccd+c4Ka5BPe+23YmMe22nUlMu21nEu64b054J23LiBN3m+snThd1p86IEydaZxLuuG9OtM4k3LXOiNaZhLvWGXHiEm3LiNYZMTnibtuZhDvumxPcNJfg3nfbziSm3bYziWm37UzCHffNCe+kbRlx4m5z/cTpou7UGXHiROtMwh33zYnWmYS71hnROpNw1zojTlyibRnROiMmR9xtO5Nwx31zgpvmEtz7btuZxLTbdiYx7badSbjjvjnhnbQtI07cba6fOF3UnTojTpxonUm447450TqTcNc6I1pnEu5aZ8SJS7QtI1pnxOSIu21nEu64b05w01yCe99tO5OYdtvOJKbdtjMJd9w3J7yTtmXEibvN9ROni7pTZ8SJE60zCXfcNydaZxLuWmdE60zCXeuMOHGJtmVE64yYHHG37UzCHffNCW6aS3Dvu21nEtNu25nEtNt2JuGO++aEd9K2jDhxt7l+4nRRd+qMOHGidSbhjvvmROtMwl3rjGidSbhrnREnLtG2jGidEZMj7radSbjjvjnBTXMJ7n237Uxi2m07k5h2284k3HHfnPBO2pYRJ+4210+cLupOnREnTrTOJNxx35xonUm4a50RrTMJd60z4sQl2pYRrTNicsTdtjMJd9w3J7hpLsG977adSUy7bWcS027bmYQ77psT3knbMuLE3eb6idNF3akz4sSJ1pmEO+6bE60zCXetM6J1JuGudUacuETbMqJ1RkyOuNt2JuGO++YEN80luPfdtjOJabftTGLabTuTcMd9c8I7aVtGnLjbXD9xuqg7dUacONE6k3DHfXOidSbhrnVGtM4k3LXOiBOXaFtGtM6IyRF3284k3HHfnOCmuQT3vtt2JjHttp1JTLttZxLuuG9OeCdty4gTd5vrJ04XdafOiBMnWmcS7rhvTrTOJNy1zojWmYS71hlx4hJty4jWGTE54m7bmYQ77psT3DSX4N53284kpt22M4lpt+1Mwh33zQnvpG0ZceJuc/3E6aLu1Blx4kTrTMId982J1pmEu9YZ0TqTcNc6I05com0Z0TojJkfcbTuTcMd9c4Kb5hLc+27bmcS023YmMe22nUm447454Z20LSNO3G2unzhd1J06I06caJ1JuOO+OdE6k3DXOiNaZxLuWmfEiUu0LSNaZ8TkiLttZxLuuG9OcNNcgnvfbTuTmHbbziSm3bYzCXfcNye8k7ZlxIm7zfUTp4u6U2fEiROtMwl33DcnWmcS7lpnROtMwl3rjDhxibZlROuMmBxxt+1Mwh33zQlumktw77ttZxLTbtuZxLTbdibhjvvmhHfStow4cbe5fuJ0UXfqjDhxonUm4Y775kTrTMJd64xonUm4a50RJy7RtoxonRGTI+62nUm44745wU1zCe59t+1MYtptO5OYdtvOJNxx35zwTtqWESfuNtdPnC7qTp0RJ060ziTccd+caJ1JuGudEa0zCXetM+LEJdqWEa0zYnLE3bYzCXfcNye4aS7Bve+2nUlMu21nEtNu25mEO+6bE95J2zLixN3m+onTRd2pM+LEidaZhDvumxOtMwl3rTOidSbhrnVGnLhE2zKidUZMjrjbdibhjvvmBDfNJbj33bYziWm37Uxi2m07k3DHfXPCO2lbRpy421w/cbqoO3VGnDjROpNwx31zonUm4a51RrTOJNy1zogTl2hbRrTOiMkRd9vOJNxx35zgprkE977bdiYx7badSUy7bWcS7rhvTngnbcuIE3eb6ydOF3WnzogTJ1pnEu64b060ziTctc6I1pmEu9YZceISbcuI1hkxOeJu25mEO+6bE9w0l+Ded9vOJKbdtjOJabftTMId980J76RtGXHibnP9xOmi7tQZceJE60zCHffNidaZhLvWGdE6k3DXOiNOXKJtGdE6IyZH3G07k3DHfXOCm+YS3Ptu25nEtNt2JjHttp1JuOO+OeGdtC0jTtxtrp84XdSdOiNOnGidSbjjvjnROpNw1zojWmcS7lpnxIlLtC0jWmfE5Ii7bWcS7rhvTnDTXIJ73207k5h2284kpt22Mwl33DcnvJO2ZcSJu831E6eLulNnxIkTrTMJd9w3J1pnEu5aZ0TrTMJd64w4cYm2ZUTrjJgccbftTMId980JbppLcO+7bWcS027bmcS023Ym4Y775oR30raMOHG3uX7idFF36ow4caJ1JuGO++ZE60zCXeuMaJ1JuGudEScu0baMaJ0RkyPutp1JuOO+OcFNcwnufbftTGLabTuTmHbbziTccd+c8E7alhEn7jbXT5wu6k6dESdOtM4k3HHfnGidSbhrnRGtMwl3rTPixCXalhGtM2JyxN22Mwl33DcnuGkuwb3vtp1JTLttZxLTbtuZhDvumxPeSdsy4sTd5vqJ00XdqTPixInWmYQ77psTrTMJd60zonUm4a51Rpy4RNsyonVGTI6423Ym4Y775gQ3zSW49922M4lpt+1MYtptO5Nwx31zwjtpW0acuNtcP3G6qDt1Rpw40TqTcMd9c6J1JuGudUa0ziTctc6IE5doW0a0zojJEXfbziTccd+c4Ka5BPe+23YmMe22nUlMu21nEu64b054J23LiBN3m+snThd1p86IEydaZxLuuG9OtM4k3LXOiNaZhLvWGXHiEm3LiNYZMTnibtuZhDvumxPcNJfg3nfbziSm3bYziWm37UzCHffNCe+kbRlx4m5z/cTpou7UGXHiROtMwh33zYnWmYS71hnROpNw1zojTlyibRnROiMmR9xtO5Nwx31zgpvmEtz7btuZxLTbdiYx7badSbjjvjnhnbQtI07cba6fOF3UnTojTpxonUm447450TqTcNc6I1pnEu5aZ8SJS7QtI1pnxOSIu21nEu64b05w01yCe99tO5OYdtvOJKbdtjMJd9w3J7yTtmXEibvN9ROni7pTZ8SJE60zCXfcNydaZxLuWmdE60zCXeuMOHGJtmVE64yYHHG37UzCHffNCW6aS3Dvu21nEtNu25nEtNt2JuGO++aEd9K2jDhxt7l+4nRRd+qMOHGidSbhjvvmROtMwl3rjGidSbhrnREnLtG2jGidEZMj7radSbjjvjnBTXMJ7n237Uxi2m07k5h2284k3HHfnPBO2pYRJ+4210+cLupOnREnTrTOJNxx35xonUm4a50RrTMJd60z4sQl2pYRrTNicsTdtjMJd9w3J7hpLsG977adSUy7bWcS027bmYQ77psT3knbMuLE3eb6idNF3akz4sSJ1pmEO+6bE60zCXetM6J1JuGudUacuETbMqJ1RkyOuNt2JuGO++YEN80luPfdtjOJabftTGLabTuTcMd9c8I7aVtGnLjbXD9xuqg7dUacONE6k3DHfXOidSbhrnVGtM4k3LXOiBOXaFtGtM6IyRF3284k3HHfnOCmuQT3vtt2JjHttp1JTLttZxLuuG9OeCdty4gTd5vrJ04XdafOiBMnWmcS7rhvTrTOJNy1zojWmYS71hlx4hJty4jWGTE54m7bmYQ77psT3DSX4N53284kpt22M4lpt+1Mwh33zQnvpG0ZceJuc/3E6aLu1Blx4kTrTMId982J1pmEu9YZ0TqTcNc6I05com0Z0TojJkfcbTuTcMd9c4Kb5hLc+27bmcS023YmMe22nUm447454Z20LSNO3G2unzhd1J06I06caJ1JuOO+OdE6k3DXOiNaZxLuWmfEiUu0LSNaZ8TkiLttZxLuuG9OcNNcgnvfbTuTmHbbziSm3bYzCXfcNye8k7ZlxIm7zfUTp4u6U2fEiROtMwl33DcnWmcS7lpnROtMwl3rjDhxibZlROuMmBxxt+1Mwh33zQlumktw77ttZxLTbtuZxLTbdibhjvvmhHfStow4cbe5fuJ0UXfqjDhxonUm4Y775kTrTMJd64xonUm4a50RJy7RtoxonRGTI+62nUm44745wU1zCe59t+1MYtptO5OYdtvOJNxx35zwTtqWESfuNtdPnC7qTp0RJ060ziTccd+caJ1JuGudEa0zCXetM+LEJdqWEa0zYnLE3bYzCXfcNye4aS7Bve+2nUlMu21nEtNu25mEO+6bE95J2zLixN3m+onTRd2pM+LEidaZhDvumxOtMwl3rTOidSbhrnVGnLhE2zKidUZMjrjbdibhjvvmBDfNJbj33bYziWm37Uxi2m07k3DHfXPCO2lbRpy421w/cbqoO3VGnDjROpNwx31zonUm4a51RrTOJNy1zogTl2hbRrTOiMkRd9vOJNxx35zgprkE977bdiYx7badSUy7bWcS7rhvTngnbcuIE3eb6ydOF3WnzogTJ1pnEu64b060ziTctc6I1pmEu9YZceISbcuI1hkxOeJu25mEO+6bE9w0l+Ded9vOJKbdtjOJabftTMId980J76RtGXHibnP9xOmi7tQZceJE60zCHffNidaZhLvWGdE6k3DXOiNOXKJtGdE6IyZH3G07k3DHfXOCm+YS3Ptu25nEtNt2JjHttp1JuOO+OeGdtC0jTtxtrp84XdSdOiNOnGidSbjjvjnROpNw1zojWmcS7lpnxIlLtC0jWmfE5Ii7bWcS7rhvTnDTXIJ73207k5h2284kpt22Mwl33DcnvJO2ZcSJu831E6eLulNnxIkTrTMJd9w3J1pnEu5aZ0TrTMJd64w4cYm2ZUTrjJgccbftTMId980JbppLcO+7bWcS027bmcS023Ym4Y775oR30raMOHG3uX7idFF36ow4caJ1JuGO++ZE60zCXeuMaJ1JuGudEScu0baMaJ0RkyPutp1JuOO+OcFNcwnufbftTGLabTuTmHbbziTccd+c8E7alhEn7jbXT5wu6k6dESdOtM4k3HHfnGidSbhrnRGtMwl3rTPixCXalhGtM2JyxN22Mwl33DcnuGkuwb3vtp1JTLttZxLTbtuZhDvumxPeSdsy4sTd5vqJ00XdqTPixInWmYQ77psTrTMJd60zonUm4a51Rpy4RNsyonVGTI6423Ym4Y775gQ3zSW49922M4lpt+1MYtptO5Nwx31zwjtpW0acuNtcP3G6qDt1Rpw40TqTcMd9c6J1JuGudUa0ziTctc6IE5doW0a0zojJEXfbziTccd+c4Ka5BPe+23YmMe22nUlMu21nEu64b054J23LiBN3m+snThd1p86IEydaZxLuuG9OtM4k3LXOiNaZhLvWGXHiEm3LiNYZMTnibtuZhDvumxPcNJfg3nfbziSm3bYziWm37UzCHffNCe+kbRlx4m5z/cTpou7UGXHiROtMwh33zYnWmYS71hnROpNw1zojTlyibRnROiMmR9xtO5Nwx31zgpvmEtz7btuZxLTbdiYx7badSbjjvjnhnbQtI07cbe6f+Hg8Ho//V7wXwePxeHxx3ovg8Xg8vjjvRfB4PB5fnPcieDwejy/OexE8Ho/HF+e9CB6Px+OL814Ej8fj8cV5L4LHf4X//PYL/oOYX7799p/v4jv//vXv/1jmf7P5A9/9YqMfz/nXt1///V2Cn935s0d++e2bX8u3P/99P25+dp/H4xbvRfC4zseD99dveq59PND4IPvPt99++dv/wcfP/NPNj7/r91/27ZffH5x/vwz+/e1X+t/RA5YP3p/fWX/2+azEn2eFlwP52ebkPo/HLd6L4HGX7w/iz59u/3io//5gSx+LxQ8P8EB8yJe/AYwP4o+f++s+h3c+eRFc2Wz/HT4eS96L4HGXf/8aP7n+/AGZH+qfsU15eZy+CP76ucM7//yf4eNhPf8zHGzW/w4fjx3vRfC4ysfDqj3Ehq82/nz4nTwgP28+vkLBn8VP0585/drF//yjf/w+5dPv0e/+7eN//9pxdLBZ/zt8PJa8F8HjLt8f1v4gnh9i37/2GB9yfeMP6PwS0M+Hl83qzn//3r9+7vs5n/428v3B/9eD/h9s/ul9Ho8t70XwuMz3B+6nr2b0EM5fa+iBOv1toG0+fQ2kh2x4iJIfH6j//M4f2M+dPMCPHvLb+zweO96L4PFfQA8t5Zdvv/76x4MuPMT803CibeJD9R88wD/94D+4M/j0NVN5yH/8+fwi+LT5k919Ho8N70Xw+D/hzwfmj0+/j//3zqdPvk7f/PjJ/oP253/z/SE7/t525898+huJvv+fHvInm8LJfR6PDe9F8PjvEx9+/7uXwJ+UT9efPqVHvp87PVTbA/sTfk76m4bf52QTOLrP47HjvQge/2U+Hpafv9u/8BL4E319ggfo9wfmX7/vj5eFnfHx0J0+fbc7f35Qx3P85eT3+YOTzSfSfR6Pe7wXweM6H1/N/PGQ/MgPn2K/P/i4+TvfH7Ynmz/x79L9931/oXzKj5+8f3rn8HvqJ/jvD3rlx7N+5yebn9/n8bjHexE8Ho/HF+e9CB6Px+OL814Ej8fj8cV5L4LH4/H44rwXwePxeHxx3ovg8Xg8vjjvRfB4PB5fnPcieDwejy/Nt2//Ay/7Eur2uP05AAAAAElFTkSuQmCC</_dlc_BarcodeImage>
    <Confidentiality_x0020_level xmlns="02fd4dba-8ae0-4b0f-a9a0-8deaa16203e2">Confidential</Confidentiality_x0020_level>
    <NEFCOCounterpartyHTField0 xmlns="2d5c9f8c-c04a-4779-b1a7-dab08a1f043c">
      <Terms xmlns="http://schemas.microsoft.com/office/infopath/2007/PartnerControls"/>
    </NEFCOCounterpartyHTField0>
    <DocumentType xmlns="2d5c9f8c-c04a-4779-b1a7-dab08a1f043c">Document</DocumentType>
    <Expiration_date xmlns="1bc09320-a9c5-428e-b05f-80634708a4fe" xsi:nil="true"/>
    <FACTID xmlns="2d5c9f8c-c04a-4779-b1a7-dab08a1f043c" xsi:nil="true"/>
    <AcumenID xmlns="2d5c9f8c-c04a-4779-b1a7-dab08a1f043c" xsi:nil="true"/>
    <NIBCPDMLanguage xmlns="2d5c9f8c-c04a-4779-b1a7-dab08a1f043c" xsi:nil="true"/>
    <CreditID xmlns="2d5c9f8c-c04a-4779-b1a7-dab08a1f043c" xsi:nil="true"/>
    <Date_x0020_of_x0020_meeting xmlns="02fd4dba-8ae0-4b0f-a9a0-8deaa16203e2" xsi:nil="true"/>
    <RelatedIssue xmlns="2d5c9f8c-c04a-4779-b1a7-dab08a1f043c" xsi:nil="true"/>
    <AdminCounterpartyHTField0 xmlns="2d5c9f8c-c04a-4779-b1a7-dab08a1f043c">
      <Terms xmlns="http://schemas.microsoft.com/office/infopath/2007/PartnerControls"/>
    </AdminCounterpartyHTField0>
    <NefcoCategory xmlns="cde0b22c-81c8-4e14-815b-6a35ee80a6cd"/>
    <Status xmlns="2d5c9f8c-c04a-4779-b1a7-dab08a1f043c" xsi:nil="true"/>
    <_dlc_BarcodeValue xmlns="cde0b22c-81c8-4e14-815b-6a35ee80a6cd">9228395669</_dlc_BarcodeValue>
    <_dlc_BarcodePreview xmlns="cde0b22c-81c8-4e14-815b-6a35ee80a6cd">
      <Url>http://dm.nibnet.nib.int/sites/NEFCO/_layouts/15/barcodeimagefromitem.aspx?ID=147138&amp;list=ceac4681-165c-4797-8e14-593c50e168a5</Url>
      <Description>Barcode: 9228395669</Description>
    </_dlc_BarcodePreview>
    <_dlc_DocId xmlns="cde0b22c-81c8-4e14-815b-6a35ee80a6cd">CFQB-1708584227-147138</_dlc_DocId>
    <_dlc_DocIdUrl xmlns="cde0b22c-81c8-4e14-815b-6a35ee80a6cd">
      <Url>http://dm.nibnet.nib.int/sites/NEFCO/_layouts/15/DocIdRedir.aspx?ID=CFQB-1708584227-147138</Url>
      <Description>CFQB-1708584227-147138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NEFCO_Doc" ma:contentTypeID="0x0101007A76870393ED4132A62D887970CA7CBD00BEF47AFEF67F4BA9B34A810C6758F704009E4C8BAD0DC8A349868B65670BDE713F" ma:contentTypeVersion="41" ma:contentTypeDescription="" ma:contentTypeScope="" ma:versionID="314d77bc4d89b75464577396ebd0088e">
  <xsd:schema xmlns:xsd="http://www.w3.org/2001/XMLSchema" xmlns:xs="http://www.w3.org/2001/XMLSchema" xmlns:p="http://schemas.microsoft.com/office/2006/metadata/properties" xmlns:ns2="2d5c9f8c-c04a-4779-b1a7-dab08a1f043c" xmlns:ns4="1bc09320-a9c5-428e-b05f-80634708a4fe" xmlns:ns5="02fd4dba-8ae0-4b0f-a9a0-8deaa16203e2" xmlns:ns6="d0420bc6-d0f7-438a-ba92-59d1b51acdeb" xmlns:ns7="ef0c117d-1bdb-4fc8-b880-c109bce9b0e6" xmlns:ns8="cde0b22c-81c8-4e14-815b-6a35ee80a6cd" targetNamespace="http://schemas.microsoft.com/office/2006/metadata/properties" ma:root="true" ma:fieldsID="5ba70970fe0183351418c839eddd6b7c" ns2:_="" ns4:_="" ns5:_="" ns6:_="" ns7:_="" ns8:_="">
    <xsd:import namespace="2d5c9f8c-c04a-4779-b1a7-dab08a1f043c"/>
    <xsd:import namespace="1bc09320-a9c5-428e-b05f-80634708a4fe"/>
    <xsd:import namespace="02fd4dba-8ae0-4b0f-a9a0-8deaa16203e2"/>
    <xsd:import namespace="d0420bc6-d0f7-438a-ba92-59d1b51acdeb"/>
    <xsd:import namespace="ef0c117d-1bdb-4fc8-b880-c109bce9b0e6"/>
    <xsd:import namespace="cde0b22c-81c8-4e14-815b-6a35ee80a6cd"/>
    <xsd:element name="properties">
      <xsd:complexType>
        <xsd:sequence>
          <xsd:element name="documentManagement">
            <xsd:complexType>
              <xsd:all>
                <xsd:element ref="ns2:RC_Nib_documentProjectName" minOccurs="0"/>
                <xsd:element ref="ns2:RelatedIssue" minOccurs="0"/>
                <xsd:element ref="ns2:DocumentType" minOccurs="0"/>
                <xsd:element ref="ns2:Status" minOccurs="0"/>
                <xsd:element ref="ns2:CounterpartySortName" minOccurs="0"/>
                <xsd:element ref="ns4:Date_x0020_of_x0020_signing" minOccurs="0"/>
                <xsd:element ref="ns4:Entry_x0020_into_x0020_force_x0020_date" minOccurs="0"/>
                <xsd:element ref="ns4:Expiration_date" minOccurs="0"/>
                <xsd:element ref="ns2:CreditType" minOccurs="0"/>
                <xsd:element ref="ns2:CreditNumber" minOccurs="0"/>
                <xsd:element ref="ns2:CreditID" minOccurs="0"/>
                <xsd:element ref="ns2:CreditIDAlt" minOccurs="0"/>
                <xsd:element ref="ns2:RC_Nib_documentLoanIDField" minOccurs="0"/>
                <xsd:element ref="ns2:FACTID" minOccurs="0"/>
                <xsd:element ref="ns2:SLSID" minOccurs="0"/>
                <xsd:element ref="ns2:AcumenID" minOccurs="0"/>
                <xsd:element ref="ns5:Date_x0020_of_x0020_meeting" minOccurs="0"/>
                <xsd:element ref="ns5:Confidentiality_x0020_level" minOccurs="0"/>
                <xsd:element ref="ns6:NIBComments" minOccurs="0"/>
                <xsd:element ref="ns7:RC_Nib_documentDateOfArchival" minOccurs="0"/>
                <xsd:element ref="ns2:NIBCPDMLanguage" minOccurs="0"/>
                <xsd:element ref="ns8:_dlc_DocIdPersistId" minOccurs="0"/>
                <xsd:element ref="ns2:AdminCounterpartyHTField0" minOccurs="0"/>
                <xsd:element ref="ns8:_dlc_DocId" minOccurs="0"/>
                <xsd:element ref="ns8:TaxCatchAll" minOccurs="0"/>
                <xsd:element ref="ns8:TaxCatchAllLabel" minOccurs="0"/>
                <xsd:element ref="ns2:NEFCOCounterpartyHTField0" minOccurs="0"/>
                <xsd:element ref="ns8:_dlc_BarcodeValue" minOccurs="0"/>
                <xsd:element ref="ns8:_dlc_BarcodeImage" minOccurs="0"/>
                <xsd:element ref="ns8:_dlc_BarcodePreview" minOccurs="0"/>
                <xsd:element ref="ns8:_dlc_DocIdUrl" minOccurs="0"/>
                <xsd:element ref="ns2:NIBCPDMCountryHTField0" minOccurs="0"/>
                <xsd:element ref="ns8:NefcoCategory" minOccurs="0"/>
                <xsd:element ref="ns8:_dlc_Exem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c9f8c-c04a-4779-b1a7-dab08a1f043c" elementFormDefault="qualified">
    <xsd:import namespace="http://schemas.microsoft.com/office/2006/documentManagement/types"/>
    <xsd:import namespace="http://schemas.microsoft.com/office/infopath/2007/PartnerControls"/>
    <xsd:element name="RC_Nib_documentProjectName" ma:index="1" nillable="true" ma:displayName="Project name" ma:description="For NDF&amp;NEFCO records only!" ma:internalName="RC_Nib_documentProjectName">
      <xsd:simpleType>
        <xsd:restriction base="dms:Text">
          <xsd:maxLength value="255"/>
        </xsd:restriction>
      </xsd:simpleType>
    </xsd:element>
    <xsd:element name="RelatedIssue" ma:index="2" nillable="true" ma:displayName="Related issue" ma:description="Equals to library name by default." ma:internalName="RelatedIssue">
      <xsd:simpleType>
        <xsd:restriction base="dms:Text"/>
      </xsd:simpleType>
    </xsd:element>
    <xsd:element name="DocumentType" ma:index="4" nillable="true" ma:displayName="Document Type" ma:default="Document" ma:format="Dropdown" ma:internalName="DocumentType">
      <xsd:simpleType>
        <xsd:restriction base="dms:Choice">
          <xsd:enumeration value="Document"/>
          <xsd:enumeration value="Agenda"/>
          <xsd:enumeration value="Agreement"/>
          <xsd:enumeration value="Analysis"/>
          <xsd:enumeration value="Instruction"/>
          <xsd:enumeration value="Loan Agreement"/>
          <xsd:enumeration value="Memo"/>
          <xsd:enumeration value="Minutes"/>
          <xsd:enumeration value="Package"/>
          <xsd:enumeration value="Plan"/>
          <xsd:enumeration value="Presentation"/>
          <xsd:enumeration value="Report"/>
          <xsd:enumeration value="Trust Fund"/>
          <xsd:enumeration value="Other"/>
        </xsd:restriction>
      </xsd:simpleType>
    </xsd:element>
    <xsd:element name="Status" ma:index="6" nillable="true" ma:displayName="Status" ma:format="Dropdown" ma:internalName="Status">
      <xsd:simpleType>
        <xsd:restriction base="dms:Choice">
          <xsd:enumeration value="Draft"/>
          <xsd:enumeration value="Final"/>
          <xsd:enumeration value="N/A"/>
        </xsd:restriction>
      </xsd:simpleType>
    </xsd:element>
    <xsd:element name="CounterpartySortName" ma:index="8" nillable="true" ma:displayName="Counterparty Sort Name" ma:description="Sort name for Counterparty, from FACT" ma:internalName="CounterpartySortName">
      <xsd:simpleType>
        <xsd:restriction base="dms:Text"/>
      </xsd:simpleType>
    </xsd:element>
    <xsd:element name="CreditType" ma:index="14" nillable="true" ma:displayName="Credit Type" ma:description="Credit Type field" ma:internalName="CreditType">
      <xsd:simpleType>
        <xsd:restriction base="dms:Text"/>
      </xsd:simpleType>
    </xsd:element>
    <xsd:element name="CreditNumber" ma:index="15" nillable="true" ma:displayName="Credit Number" ma:description="Credit Number field" ma:internalName="CreditNumber">
      <xsd:simpleType>
        <xsd:restriction base="dms:Text"/>
      </xsd:simpleType>
    </xsd:element>
    <xsd:element name="CreditID" ma:index="16" nillable="true" ma:displayName="Credit ID" ma:description="Type a space between credit number and credit type, e.g. L 1234" ma:internalName="CreditID">
      <xsd:simpleType>
        <xsd:restriction base="dms:Text"/>
      </xsd:simpleType>
    </xsd:element>
    <xsd:element name="CreditIDAlt" ma:index="17" nillable="true" ma:displayName="Credit ID Alt" ma:description="Alternate Credit ID field" ma:internalName="CreditIDAlt">
      <xsd:simpleType>
        <xsd:restriction base="dms:Text"/>
      </xsd:simpleType>
    </xsd:element>
    <xsd:element name="RC_Nib_documentLoanIDField" ma:index="18" nillable="true" ma:displayName="Loan ID" ma:description="For Lending, project ID; For Treasury, debt issue number." ma:internalName="RC_Nib_documentLoanIDField">
      <xsd:simpleType>
        <xsd:restriction base="dms:Text">
          <xsd:maxLength value="255"/>
        </xsd:restriction>
      </xsd:simpleType>
    </xsd:element>
    <xsd:element name="FACTID" ma:index="19" nillable="true" ma:displayName="FACT ID" ma:description="" ma:internalName="FACTID">
      <xsd:simpleType>
        <xsd:restriction base="dms:Text"/>
      </xsd:simpleType>
    </xsd:element>
    <xsd:element name="SLSID" ma:index="20" nillable="true" ma:displayName="SLS ID" ma:description="" ma:internalName="SLSID">
      <xsd:simpleType>
        <xsd:restriction base="dms:Text"/>
      </xsd:simpleType>
    </xsd:element>
    <xsd:element name="AcumenID" ma:index="21" nillable="true" ma:displayName="Acumen ID" ma:description="" ma:internalName="AcumenID">
      <xsd:simpleType>
        <xsd:restriction base="dms:Text"/>
      </xsd:simpleType>
    </xsd:element>
    <xsd:element name="NIBCPDMLanguage" ma:index="26" nillable="true" ma:displayName="Language" ma:format="Dropdown" ma:internalName="NIBCPDMLanguage">
      <xsd:simpleType>
        <xsd:restriction base="dms:Choice">
          <xsd:enumeration value="English"/>
          <xsd:enumeration value="Swedish"/>
          <xsd:enumeration value="Finnish"/>
          <xsd:enumeration value="Danish"/>
          <xsd:enumeration value="Norwegian"/>
        </xsd:restriction>
      </xsd:simpleType>
    </xsd:element>
    <xsd:element name="AdminCounterpartyHTField0" ma:index="30" nillable="true" ma:taxonomy="true" ma:internalName="AdminCounterpartyHTField0" ma:taxonomyFieldName="AdminCounterparty" ma:displayName="Admin Counterparty" ma:default="" ma:fieldId="{6f2b524d-2b04-4eb4-b32b-ace409cdc711}" ma:sspId="15f725cc-0fba-4ead-bf77-ce67711d40d2" ma:termSetId="07f61101-9e1c-4696-8978-01251910413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EFCOCounterpartyHTField0" ma:index="38" nillable="true" ma:taxonomy="true" ma:internalName="NEFCOCounterpartyHTField0" ma:taxonomyFieldName="NEFCOCounterparty" ma:displayName="NEFCO Counterparty" ma:fieldId="{aee120d2-326c-44cf-aa28-b9d40777fc85}" ma:sspId="15f725cc-0fba-4ead-bf77-ce67711d40d2" ma:termSetId="6884da2f-4049-4789-b3a3-a142de113d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IBCPDMCountryHTField0" ma:index="45" nillable="true" ma:taxonomy="true" ma:internalName="NIBCPDMCountryHTField0" ma:taxonomyFieldName="NIBCPDMCountry" ma:displayName="Country" ma:fieldId="{fbd93a42-6b2b-4f4a-b3ca-f5e3db1ec5b3}" ma:sspId="15f725cc-0fba-4ead-bf77-ce67711d40d2" ma:termSetId="f4ac92d5-5e1b-4b3d-baf1-50319305e19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09320-a9c5-428e-b05f-80634708a4fe" elementFormDefault="qualified">
    <xsd:import namespace="http://schemas.microsoft.com/office/2006/documentManagement/types"/>
    <xsd:import namespace="http://schemas.microsoft.com/office/infopath/2007/PartnerControls"/>
    <xsd:element name="Date_x0020_of_x0020_signing" ma:index="11" nillable="true" ma:displayName="Date of signing" ma:format="DateOnly" ma:internalName="Date_x0020_of_x0020_signing">
      <xsd:simpleType>
        <xsd:restriction base="dms:DateTime"/>
      </xsd:simpleType>
    </xsd:element>
    <xsd:element name="Entry_x0020_into_x0020_force_x0020_date" ma:index="12" nillable="true" ma:displayName="Entry into force date" ma:format="DateOnly" ma:internalName="Entry_x0020_into_x0020_force_x0020_date" ma:readOnly="false">
      <xsd:simpleType>
        <xsd:restriction base="dms:DateTime"/>
      </xsd:simpleType>
    </xsd:element>
    <xsd:element name="Expiration_date" ma:index="13" nillable="true" ma:displayName="Expiry date" ma:format="DateOnly" ma:internalName="Expiration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d4dba-8ae0-4b0f-a9a0-8deaa16203e2" elementFormDefault="qualified">
    <xsd:import namespace="http://schemas.microsoft.com/office/2006/documentManagement/types"/>
    <xsd:import namespace="http://schemas.microsoft.com/office/infopath/2007/PartnerControls"/>
    <xsd:element name="Date_x0020_of_x0020_meeting" ma:index="22" nillable="true" ma:displayName="Date of meeting" ma:format="DateOnly" ma:internalName="Date_x0020_of_x0020_meeting">
      <xsd:simpleType>
        <xsd:restriction base="dms:DateTime"/>
      </xsd:simpleType>
    </xsd:element>
    <xsd:element name="Confidentiality_x0020_level" ma:index="23" nillable="true" ma:displayName="Confidentiality level" ma:default="Confidential" ma:format="Dropdown" ma:internalName="Confidentiality_x0020_level" ma:readOnly="false">
      <xsd:simpleType>
        <xsd:restriction base="dms:Choice">
          <xsd:enumeration value="Confidenti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20bc6-d0f7-438a-ba92-59d1b51acdeb" elementFormDefault="qualified">
    <xsd:import namespace="http://schemas.microsoft.com/office/2006/documentManagement/types"/>
    <xsd:import namespace="http://schemas.microsoft.com/office/infopath/2007/PartnerControls"/>
    <xsd:element name="NIBComments" ma:index="24" nillable="true" ma:displayName="Comments" ma:internalName="NIBDM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c117d-1bdb-4fc8-b880-c109bce9b0e6" elementFormDefault="qualified">
    <xsd:import namespace="http://schemas.microsoft.com/office/2006/documentManagement/types"/>
    <xsd:import namespace="http://schemas.microsoft.com/office/infopath/2007/PartnerControls"/>
    <xsd:element name="RC_Nib_documentDateOfArchival" ma:index="25" nillable="true" ma:displayName="Date of archival" ma:format="DateOnly" ma:internalName="RC_Nib_documentDateOfArchival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0b22c-81c8-4e14-815b-6a35ee80a6cd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" ma:index="3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TaxCatchAll" ma:index="36" nillable="true" ma:displayName="Taxonomy Catch All Column" ma:hidden="true" ma:list="{d57ec137-090e-41af-ab7c-efd1aa9dbb44}" ma:internalName="TaxCatchAll" ma:showField="CatchAllData" ma:web="cde0b22c-81c8-4e14-815b-6a35ee80a6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7" nillable="true" ma:displayName="Taxonomy Catch All Column1" ma:hidden="true" ma:list="{d57ec137-090e-41af-ab7c-efd1aa9dbb44}" ma:internalName="TaxCatchAllLabel" ma:readOnly="true" ma:showField="CatchAllDataLabel" ma:web="cde0b22c-81c8-4e14-815b-6a35ee80a6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BarcodeValue" ma:index="39" nillable="true" ma:displayName="Barcode Value" ma:description="The value of the barcode assigned to this item." ma:internalName="_dlc_BarcodeValue" ma:readOnly="true">
      <xsd:simpleType>
        <xsd:restriction base="dms:Text"/>
      </xsd:simpleType>
    </xsd:element>
    <xsd:element name="_dlc_BarcodeImage" ma:index="40" nillable="true" ma:displayName="Barcode Image" ma:description="" ma:hidden="true" ma:internalName="_dlc_BarcodeImage" ma:readOnly="false">
      <xsd:simpleType>
        <xsd:restriction base="dms:Note"/>
      </xsd:simpleType>
    </xsd:element>
    <xsd:element name="_dlc_BarcodePreview" ma:index="41" nillable="true" ma:displayName="Barcode" ma:description="The barcode assigned to this item." ma:format="Image" ma:hidden="true" ma:internalName="_dlc_BarcodePreview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Url" ma:index="4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efcoCategory" ma:index="46" nillable="true" ma:displayName="Category" ma:internalName="Nefco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greement"/>
                    <xsd:enumeration value="Co-financing"/>
                    <xsd:enumeration value="Conditions precedent"/>
                    <xsd:enumeration value="Correspondence"/>
                    <xsd:enumeration value="Implementation"/>
                    <xsd:enumeration value="Meeting - NEFCO internal"/>
                    <xsd:enumeration value="Meeting - Shareholder"/>
                    <xsd:enumeration value="Meeting - Steering group"/>
                    <xsd:enumeration value="Other"/>
                    <xsd:enumeration value="Payment"/>
                    <xsd:enumeration value="Preparatory documents"/>
                    <xsd:enumeration value="Procurement"/>
                    <xsd:enumeration value="Report - Environmental"/>
                    <xsd:enumeration value="Report - Financial"/>
                    <xsd:enumeration value="Report - Progress"/>
                    <xsd:enumeration value="Sub-projects"/>
                  </xsd:restriction>
                </xsd:simpleType>
              </xsd:element>
            </xsd:sequence>
          </xsd:extension>
        </xsd:complexContent>
      </xsd:complexType>
    </xsd:element>
    <xsd:element name="_dlc_Exempt" ma:index="47" nillable="true" ma:displayName="Exempt from Policy" ma:hidden="true" ma:internalName="_dlc_Exempt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 ma:index="5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Policy Barcode Generator</Name>
    <Synchronization>Synchronous</Synchronization>
    <Type>10001</Type>
    <SequenceNumber>1000</SequenceNumber>
    <Url/>
    <Assembly>Microsoft.Office.Policy, Version=14.0.0.0,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10002</Type>
    <SequenceNumber>1001</SequenceNumber>
    <Url/>
    <Assembly>Microsoft.Office.Policy, Version=14.0.0.0,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10004</Type>
    <SequenceNumber>1002</SequenceNumber>
    <Url/>
    <Assembly>Microsoft.Office.Policy, Version=14.0.0.0,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10006</Type>
    <SequenceNumber>1003</SequenceNumber>
    <Url/>
    <Assembly>Microsoft.Office.Policy, Version=14.0.0.0,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10001</Type>
    <SequenceNumber>1000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10002</Type>
    <SequenceNumber>1001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10004</Type>
    <SequenceNumber>1002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10006</Type>
    <SequenceNumber>1003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10001</Type>
    <SequenceNumber>1000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10002</Type>
    <SequenceNumber>1001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10004</Type>
    <SequenceNumber>1002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10006</Type>
    <SequenceNumber>1003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10001</Type>
    <SequenceNumber>1000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10002</Type>
    <SequenceNumber>1001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10004</Type>
    <SequenceNumber>1002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10006</Type>
    <SequenceNumber>1003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10001</Type>
    <SequenceNumber>1000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10002</Type>
    <SequenceNumber>1001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10004</Type>
    <SequenceNumber>1002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10006</Type>
    <SequenceNumber>1003</SequenceNumber>
    <Url/>
    <Assembly>Microsoft.Office.Policy, Version=15.0.0.0, Culture=neutral, PublicKeyToken=71e9bce111e9429c</Assembly>
    <Class>Microsoft.Office.RecordsManagement.Internal.BarcodeHandler</Class>
    <Data/>
    <Filter/>
  </Receiver>
</spe:Receivers>
</file>

<file path=customXml/itemProps1.xml><?xml version="1.0" encoding="utf-8"?>
<ds:datastoreItem xmlns:ds="http://schemas.openxmlformats.org/officeDocument/2006/customXml" ds:itemID="{F9CD7CAA-9896-4B16-87AF-EB2954F614CF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90CA2348-717B-4464-AA58-F3D3808F12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182623-5712-4C2A-BBF7-6D6945C06F5B}">
  <ds:schemaRefs>
    <ds:schemaRef ds:uri="2d5c9f8c-c04a-4779-b1a7-dab08a1f043c"/>
    <ds:schemaRef ds:uri="http://schemas.microsoft.com/office/2006/documentManagement/types"/>
    <ds:schemaRef ds:uri="d0420bc6-d0f7-438a-ba92-59d1b51acdeb"/>
    <ds:schemaRef ds:uri="http://schemas.microsoft.com/office/infopath/2007/PartnerControls"/>
    <ds:schemaRef ds:uri="http://purl.org/dc/elements/1.1/"/>
    <ds:schemaRef ds:uri="02fd4dba-8ae0-4b0f-a9a0-8deaa16203e2"/>
    <ds:schemaRef ds:uri="http://schemas.openxmlformats.org/package/2006/metadata/core-properties"/>
    <ds:schemaRef ds:uri="cde0b22c-81c8-4e14-815b-6a35ee80a6cd"/>
    <ds:schemaRef ds:uri="ef0c117d-1bdb-4fc8-b880-c109bce9b0e6"/>
    <ds:schemaRef ds:uri="http://schemas.microsoft.com/office/2006/metadata/properties"/>
    <ds:schemaRef ds:uri="http://purl.org/dc/terms/"/>
    <ds:schemaRef ds:uri="1bc09320-a9c5-428e-b05f-80634708a4fe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A7297F7-7877-4807-96F8-E11F3A8395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c9f8c-c04a-4779-b1a7-dab08a1f043c"/>
    <ds:schemaRef ds:uri="1bc09320-a9c5-428e-b05f-80634708a4fe"/>
    <ds:schemaRef ds:uri="02fd4dba-8ae0-4b0f-a9a0-8deaa16203e2"/>
    <ds:schemaRef ds:uri="d0420bc6-d0f7-438a-ba92-59d1b51acdeb"/>
    <ds:schemaRef ds:uri="ef0c117d-1bdb-4fc8-b880-c109bce9b0e6"/>
    <ds:schemaRef ds:uri="cde0b22c-81c8-4e14-815b-6a35ee80a6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45CD19D5-CC43-4926-9F60-9DBB784FCD2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Cash flow</vt:lpstr>
      <vt:lpstr>Sensitivity</vt:lpstr>
    </vt:vector>
  </TitlesOfParts>
  <Company>NIB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Svahn Joakim</dc:creator>
  <cp:lastModifiedBy>Svahn Joakim</cp:lastModifiedBy>
  <dcterms:created xsi:type="dcterms:W3CDTF">2021-02-19T08:38:08Z</dcterms:created>
  <dcterms:modified xsi:type="dcterms:W3CDTF">2021-07-01T14:32:36Z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0x0101007A76870393ED4132A62D887970CA7CBD00BEF47AFEF67F4BA9B34A810C6758F704009E4C8BAD0DC8A349868B65670BDE713F</vt:lpwstr>
  </property>
  <property fmtid="{D5CDD505-2E9C-101B-9397-08002B2CF9AE}" pid="3" name="NIBCPDMCountry">
    <vt:lpwstr/>
  </property>
  <property fmtid="{D5CDD505-2E9C-101B-9397-08002B2CF9AE}" pid="4" name="NEFCOCounterparty">
    <vt:lpwstr/>
  </property>
  <property fmtid="{D5CDD505-2E9C-101B-9397-08002B2CF9AE}" pid="5" name="AdminCounterparty">
    <vt:lpwstr/>
  </property>
  <property fmtid="{D5CDD505-2E9C-101B-9397-08002B2CF9AE}" pid="6" name="_dlc_DocIdItemGuid">
    <vt:lpwstr>a9839a88-ef07-4b91-9df7-84251c740b25</vt:lpwstr>
  </property>
</Properties>
</file>